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lie Nonte\AppData\Local\Microsoft\Windows\INetCache\Content.Outlook\BPNHNC6H\"/>
    </mc:Choice>
  </mc:AlternateContent>
  <bookViews>
    <workbookView xWindow="0" yWindow="0" windowWidth="14475" windowHeight="12390"/>
  </bookViews>
  <sheets>
    <sheet name="Sheet1" sheetId="1" r:id="rId1"/>
  </sheets>
  <definedNames>
    <definedName name="_xlnm._FilterDatabase" localSheetId="0" hidden="1">Sheet1!$B$71:$AD$475</definedName>
    <definedName name="_xlnm.Print_Area" localSheetId="0">Sheet1!$C$1:$AD$477</definedName>
    <definedName name="_xlnm.Print_Titles" localSheetId="0">Sheet1!$8:$8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78" i="1" l="1"/>
  <c r="V79" i="1"/>
  <c r="V80" i="1"/>
  <c r="V430" i="1"/>
  <c r="V431" i="1"/>
  <c r="V433" i="1"/>
  <c r="V434" i="1"/>
  <c r="V72" i="1"/>
  <c r="V74" i="1"/>
  <c r="V83" i="1"/>
  <c r="V426" i="1"/>
  <c r="V428" i="1"/>
  <c r="V436" i="1"/>
  <c r="V438" i="1"/>
  <c r="V73" i="1"/>
  <c r="V75" i="1"/>
  <c r="V81" i="1"/>
  <c r="V82" i="1"/>
  <c r="V427" i="1"/>
  <c r="V429" i="1"/>
  <c r="V435" i="1"/>
  <c r="V437" i="1"/>
  <c r="V76" i="1"/>
  <c r="V87" i="1"/>
  <c r="V89" i="1"/>
  <c r="V93" i="1"/>
  <c r="V95" i="1"/>
  <c r="V96" i="1"/>
  <c r="V98" i="1"/>
  <c r="V108" i="1"/>
  <c r="V110" i="1"/>
  <c r="V113" i="1"/>
  <c r="V114" i="1"/>
  <c r="V115" i="1"/>
  <c r="V117" i="1"/>
  <c r="V120" i="1"/>
  <c r="V122" i="1"/>
  <c r="V161" i="1"/>
  <c r="V164" i="1"/>
  <c r="V167" i="1"/>
  <c r="V169" i="1"/>
  <c r="V171" i="1"/>
  <c r="V174" i="1"/>
  <c r="V176" i="1"/>
  <c r="V314" i="1"/>
  <c r="V316" i="1"/>
  <c r="V320" i="1"/>
  <c r="V322" i="1"/>
  <c r="V323" i="1"/>
  <c r="V325" i="1"/>
  <c r="V328" i="1"/>
  <c r="V330" i="1"/>
  <c r="V85" i="1"/>
  <c r="V235" i="1"/>
  <c r="V236" i="1"/>
  <c r="V238" i="1"/>
  <c r="V241" i="1"/>
  <c r="V243" i="1"/>
  <c r="V244" i="1"/>
  <c r="V410" i="1"/>
  <c r="V412" i="1"/>
  <c r="V413" i="1"/>
  <c r="V415" i="1"/>
  <c r="V418" i="1"/>
  <c r="V420" i="1"/>
  <c r="V421" i="1"/>
  <c r="V424" i="1"/>
  <c r="V231" i="1"/>
  <c r="V234" i="1"/>
  <c r="V237" i="1"/>
  <c r="V239" i="1"/>
  <c r="V240" i="1"/>
  <c r="V242" i="1"/>
  <c r="V245" i="1"/>
  <c r="V246" i="1"/>
  <c r="V335" i="1"/>
  <c r="V336" i="1"/>
  <c r="V338" i="1"/>
  <c r="V339" i="1"/>
  <c r="V409" i="1"/>
  <c r="V411" i="1"/>
  <c r="V414" i="1"/>
  <c r="V416" i="1"/>
  <c r="V417" i="1"/>
  <c r="V419" i="1"/>
  <c r="V422" i="1"/>
  <c r="V425" i="1"/>
  <c r="V460" i="1"/>
  <c r="V461" i="1"/>
  <c r="V462" i="1"/>
  <c r="V463" i="1"/>
  <c r="V233" i="1"/>
  <c r="V187" i="1"/>
  <c r="V190" i="1"/>
  <c r="V191" i="1"/>
  <c r="V192" i="1"/>
  <c r="V193" i="1"/>
  <c r="V196" i="1"/>
  <c r="V197" i="1"/>
  <c r="V289" i="1"/>
  <c r="V290" i="1"/>
  <c r="V293" i="1"/>
  <c r="V294" i="1"/>
  <c r="V295" i="1"/>
  <c r="V296" i="1"/>
  <c r="V299" i="1"/>
  <c r="V300" i="1"/>
  <c r="V186" i="1"/>
  <c r="V283" i="1"/>
  <c r="V386" i="1"/>
  <c r="V388" i="1"/>
  <c r="V281" i="1"/>
  <c r="V393" i="1"/>
  <c r="V391" i="1"/>
  <c r="V383" i="1"/>
  <c r="V381" i="1"/>
  <c r="V287" i="1"/>
  <c r="V285" i="1"/>
  <c r="V279" i="1"/>
  <c r="V277" i="1"/>
  <c r="V262" i="1"/>
  <c r="V260" i="1"/>
  <c r="V259" i="1"/>
  <c r="V257" i="1"/>
  <c r="V254" i="1"/>
  <c r="V252" i="1"/>
  <c r="V248" i="1"/>
  <c r="V228" i="1"/>
  <c r="V226" i="1"/>
  <c r="V225" i="1"/>
  <c r="V223" i="1"/>
  <c r="V185" i="1"/>
  <c r="V183" i="1"/>
  <c r="V180" i="1"/>
  <c r="V177" i="1"/>
  <c r="V103" i="1"/>
  <c r="V104" i="1"/>
  <c r="V123" i="1"/>
  <c r="V126" i="1"/>
  <c r="V130" i="1"/>
  <c r="V142" i="1"/>
  <c r="V101" i="1"/>
  <c r="V189" i="1"/>
  <c r="V194" i="1"/>
  <c r="V195" i="1"/>
  <c r="V291" i="1"/>
  <c r="V292" i="1"/>
  <c r="V297" i="1"/>
  <c r="V298" i="1"/>
  <c r="V188" i="1"/>
  <c r="V274" i="1"/>
  <c r="V273" i="1"/>
  <c r="V268" i="1"/>
  <c r="V266" i="1"/>
  <c r="V219" i="1"/>
  <c r="V218" i="1"/>
  <c r="V441" i="1"/>
  <c r="V444" i="1"/>
  <c r="V446" i="1"/>
  <c r="V447" i="1"/>
  <c r="V450" i="1"/>
  <c r="V453" i="1"/>
  <c r="V455" i="1"/>
  <c r="V469" i="1"/>
  <c r="V471" i="1"/>
  <c r="V472" i="1"/>
  <c r="V474" i="1"/>
  <c r="V133" i="1"/>
  <c r="V134" i="1"/>
  <c r="V139" i="1"/>
  <c r="V140" i="1"/>
  <c r="V211" i="1"/>
  <c r="V439" i="1"/>
  <c r="V467" i="1"/>
  <c r="V465" i="1"/>
  <c r="V464" i="1"/>
  <c r="V459" i="1"/>
  <c r="V458" i="1"/>
  <c r="V457" i="1"/>
  <c r="V456" i="1"/>
  <c r="V405" i="1"/>
  <c r="V404" i="1"/>
  <c r="V403" i="1"/>
  <c r="V402" i="1"/>
  <c r="V397" i="1"/>
  <c r="V396" i="1"/>
  <c r="V395" i="1"/>
  <c r="V394" i="1"/>
  <c r="V343" i="1"/>
  <c r="V342" i="1"/>
  <c r="V341" i="1"/>
  <c r="V340" i="1"/>
  <c r="V334" i="1"/>
  <c r="V333" i="1"/>
  <c r="V331" i="1"/>
  <c r="V313" i="1"/>
  <c r="V312" i="1"/>
  <c r="V311" i="1"/>
  <c r="V310" i="1"/>
  <c r="V305" i="1"/>
  <c r="V304" i="1"/>
  <c r="V303" i="1"/>
  <c r="V302" i="1"/>
  <c r="V208" i="1"/>
  <c r="V207" i="1"/>
  <c r="V206" i="1"/>
  <c r="V442" i="1"/>
  <c r="V443" i="1"/>
  <c r="V445" i="1"/>
  <c r="V448" i="1"/>
  <c r="V451" i="1"/>
  <c r="V452" i="1"/>
  <c r="V454" i="1"/>
  <c r="V468" i="1"/>
  <c r="V470" i="1"/>
  <c r="V473" i="1"/>
  <c r="V475" i="1"/>
  <c r="V149" i="1"/>
  <c r="V150" i="1"/>
  <c r="V151" i="1"/>
  <c r="V152" i="1"/>
  <c r="V157" i="1"/>
  <c r="V158" i="1"/>
  <c r="V159" i="1"/>
  <c r="V160" i="1"/>
  <c r="V198" i="1"/>
  <c r="V199" i="1"/>
  <c r="V200" i="1"/>
  <c r="V201" i="1"/>
  <c r="V440" i="1"/>
  <c r="V392" i="1"/>
  <c r="V390" i="1"/>
  <c r="V387" i="1"/>
  <c r="V385" i="1"/>
  <c r="V384" i="1"/>
  <c r="V382" i="1"/>
  <c r="V288" i="1"/>
  <c r="V286" i="1"/>
  <c r="V282" i="1"/>
  <c r="V280" i="1"/>
  <c r="V278" i="1"/>
  <c r="V276" i="1"/>
  <c r="V263" i="1"/>
  <c r="V261" i="1"/>
  <c r="V258" i="1"/>
  <c r="V256" i="1"/>
  <c r="V255" i="1"/>
  <c r="V253" i="1"/>
  <c r="V250" i="1"/>
  <c r="V247" i="1"/>
  <c r="V229" i="1"/>
  <c r="V227" i="1"/>
  <c r="V224" i="1"/>
  <c r="V222" i="1"/>
  <c r="V184" i="1"/>
  <c r="V182" i="1"/>
  <c r="V181" i="1"/>
  <c r="V178" i="1"/>
  <c r="V344" i="1"/>
  <c r="V345" i="1"/>
  <c r="V363" i="1"/>
  <c r="V364" i="1"/>
  <c r="V407" i="1"/>
  <c r="V408" i="1"/>
  <c r="V100" i="1"/>
  <c r="V102" i="1"/>
  <c r="V105" i="1"/>
  <c r="V106" i="1"/>
  <c r="V125" i="1"/>
  <c r="V127" i="1"/>
  <c r="V128" i="1"/>
  <c r="V129" i="1"/>
  <c r="V230" i="1"/>
  <c r="V329" i="1"/>
  <c r="V327" i="1"/>
  <c r="V326" i="1"/>
  <c r="V86" i="1"/>
  <c r="V88" i="1"/>
  <c r="V91" i="1"/>
  <c r="V92" i="1"/>
  <c r="V94" i="1"/>
  <c r="V97" i="1"/>
  <c r="V99" i="1"/>
  <c r="V109" i="1"/>
  <c r="V111" i="1"/>
  <c r="V112" i="1"/>
  <c r="V116" i="1"/>
  <c r="V118" i="1"/>
  <c r="V119" i="1"/>
  <c r="V121" i="1"/>
  <c r="V163" i="1"/>
  <c r="V165" i="1"/>
  <c r="V166" i="1"/>
  <c r="V168" i="1"/>
  <c r="V170" i="1"/>
  <c r="V172" i="1"/>
  <c r="V173" i="1"/>
  <c r="V175" i="1"/>
  <c r="V315" i="1"/>
  <c r="V317" i="1"/>
  <c r="V319" i="1"/>
  <c r="V321" i="1"/>
  <c r="V84" i="1"/>
  <c r="V401" i="1"/>
  <c r="V154" i="1"/>
  <c r="V155" i="1"/>
  <c r="V156" i="1"/>
  <c r="V202" i="1"/>
  <c r="V203" i="1"/>
  <c r="V204" i="1"/>
  <c r="V306" i="1"/>
  <c r="V307" i="1"/>
  <c r="V308" i="1"/>
  <c r="V309" i="1"/>
  <c r="V398" i="1"/>
  <c r="V399" i="1"/>
  <c r="V400" i="1"/>
  <c r="V153" i="1"/>
  <c r="V380" i="1"/>
  <c r="V379" i="1"/>
  <c r="V378" i="1"/>
  <c r="V377" i="1"/>
  <c r="V376" i="1"/>
  <c r="V375" i="1"/>
  <c r="V374" i="1"/>
  <c r="V373" i="1"/>
  <c r="V371" i="1"/>
  <c r="V370" i="1"/>
  <c r="V369" i="1"/>
  <c r="V368" i="1"/>
  <c r="V367" i="1"/>
  <c r="V366" i="1"/>
  <c r="V365" i="1"/>
  <c r="V362" i="1"/>
  <c r="V361" i="1"/>
  <c r="V360" i="1"/>
  <c r="V359" i="1"/>
  <c r="V358" i="1"/>
  <c r="V357" i="1"/>
  <c r="V356" i="1"/>
  <c r="V354" i="1"/>
  <c r="V353" i="1"/>
  <c r="V352" i="1"/>
  <c r="V350" i="1"/>
  <c r="V349" i="1"/>
  <c r="V348" i="1"/>
  <c r="V347" i="1"/>
  <c r="V346" i="1"/>
  <c r="V71" i="1"/>
  <c r="V132" i="1"/>
  <c r="V135" i="1"/>
  <c r="V136" i="1"/>
  <c r="V137" i="1"/>
  <c r="V138" i="1"/>
  <c r="V147" i="1"/>
  <c r="V148" i="1"/>
  <c r="V209" i="1"/>
  <c r="V210" i="1"/>
  <c r="V213" i="1"/>
  <c r="V214" i="1"/>
  <c r="V216" i="1"/>
  <c r="V217" i="1"/>
  <c r="V220" i="1"/>
  <c r="V221" i="1"/>
  <c r="V264" i="1"/>
  <c r="V265" i="1"/>
  <c r="V269" i="1"/>
  <c r="V270" i="1"/>
  <c r="V271" i="1"/>
  <c r="V272" i="1"/>
  <c r="V275" i="1"/>
  <c r="V131" i="1"/>
  <c r="V477" i="1" l="1"/>
  <c r="Y28" i="1" l="1"/>
  <c r="AA28" i="1"/>
  <c r="Y29" i="1"/>
  <c r="AA29" i="1"/>
  <c r="Y30" i="1"/>
  <c r="AA30" i="1"/>
  <c r="Y31" i="1"/>
  <c r="AA31" i="1"/>
  <c r="Y32" i="1"/>
  <c r="AA32" i="1"/>
  <c r="Y33" i="1"/>
  <c r="AA33" i="1"/>
  <c r="Y34" i="1"/>
  <c r="AA34" i="1"/>
  <c r="Y35" i="1"/>
  <c r="AA35" i="1"/>
  <c r="Y36" i="1"/>
  <c r="AA36" i="1"/>
  <c r="Y37" i="1"/>
  <c r="AA37" i="1"/>
  <c r="Y38" i="1"/>
  <c r="AA38" i="1"/>
  <c r="Y39" i="1"/>
  <c r="AA39" i="1"/>
  <c r="Y41" i="1"/>
  <c r="AA41" i="1"/>
  <c r="Y42" i="1"/>
  <c r="AA42" i="1"/>
  <c r="Y43" i="1"/>
  <c r="AA43" i="1"/>
  <c r="Y44" i="1"/>
  <c r="AA44" i="1"/>
  <c r="Y45" i="1"/>
  <c r="AA45" i="1"/>
  <c r="Y46" i="1"/>
  <c r="AA46" i="1"/>
  <c r="Y47" i="1"/>
  <c r="AA47" i="1"/>
  <c r="Y48" i="1"/>
  <c r="AA48" i="1"/>
  <c r="Y49" i="1"/>
  <c r="AA49" i="1"/>
  <c r="Y50" i="1"/>
  <c r="AA50" i="1"/>
  <c r="Y51" i="1"/>
  <c r="AA51" i="1"/>
  <c r="Y52" i="1"/>
  <c r="AA52" i="1"/>
  <c r="Y54" i="1"/>
  <c r="AA54" i="1"/>
  <c r="Y55" i="1"/>
  <c r="AA55" i="1"/>
  <c r="Y56" i="1"/>
  <c r="AA56" i="1"/>
  <c r="Y57" i="1"/>
  <c r="AA57" i="1"/>
  <c r="Y58" i="1"/>
  <c r="AA58" i="1"/>
  <c r="Y59" i="1"/>
  <c r="AA59" i="1"/>
  <c r="Y60" i="1"/>
  <c r="AA60" i="1"/>
  <c r="Y61" i="1"/>
  <c r="AA61" i="1"/>
  <c r="Y62" i="1"/>
  <c r="AA62" i="1"/>
  <c r="Y63" i="1"/>
  <c r="AA63" i="1"/>
  <c r="Y64" i="1"/>
  <c r="AA64" i="1"/>
  <c r="Y65" i="1"/>
  <c r="AA65" i="1"/>
  <c r="Y66" i="1"/>
  <c r="AA66" i="1"/>
  <c r="Y67" i="1"/>
  <c r="AA67" i="1"/>
  <c r="Y68" i="1"/>
  <c r="AA68" i="1"/>
  <c r="Y69" i="1"/>
  <c r="AA69" i="1"/>
  <c r="Y71" i="1"/>
  <c r="AA71" i="1"/>
  <c r="Y72" i="1"/>
  <c r="AA72" i="1"/>
  <c r="Y73" i="1"/>
  <c r="AA73" i="1"/>
  <c r="Y74" i="1"/>
  <c r="AA74" i="1"/>
  <c r="Y75" i="1"/>
  <c r="AA75" i="1"/>
  <c r="Y76" i="1"/>
  <c r="AA76" i="1"/>
  <c r="Y78" i="1"/>
  <c r="AA78" i="1"/>
  <c r="Y79" i="1"/>
  <c r="AA79" i="1"/>
  <c r="Y80" i="1"/>
  <c r="AA80" i="1"/>
  <c r="Y81" i="1"/>
  <c r="AA81" i="1"/>
  <c r="Y82" i="1"/>
  <c r="AA82" i="1"/>
  <c r="Y83" i="1"/>
  <c r="AA83" i="1"/>
  <c r="Y84" i="1"/>
  <c r="AA84" i="1"/>
  <c r="Y85" i="1"/>
  <c r="AA85" i="1"/>
  <c r="Y86" i="1"/>
  <c r="AA86" i="1"/>
  <c r="Y87" i="1"/>
  <c r="AA87" i="1"/>
  <c r="Y88" i="1"/>
  <c r="AA88" i="1"/>
  <c r="Y89" i="1"/>
  <c r="AA89" i="1"/>
  <c r="Y91" i="1"/>
  <c r="AA91" i="1"/>
  <c r="Y92" i="1"/>
  <c r="AA92" i="1"/>
  <c r="Y93" i="1"/>
  <c r="AA93" i="1"/>
  <c r="Y94" i="1"/>
  <c r="AA94" i="1"/>
  <c r="Y95" i="1"/>
  <c r="AA95" i="1"/>
  <c r="Y96" i="1"/>
  <c r="AA96" i="1"/>
  <c r="Y97" i="1"/>
  <c r="AA97" i="1"/>
  <c r="Y98" i="1"/>
  <c r="AA98" i="1"/>
  <c r="Y99" i="1"/>
  <c r="AA99" i="1"/>
  <c r="Y100" i="1"/>
  <c r="AA100" i="1"/>
  <c r="Y101" i="1"/>
  <c r="AA101" i="1"/>
  <c r="Y102" i="1"/>
  <c r="AA102" i="1"/>
  <c r="Y103" i="1"/>
  <c r="AA103" i="1"/>
  <c r="Y104" i="1"/>
  <c r="AA104" i="1"/>
  <c r="Y105" i="1"/>
  <c r="AA105" i="1"/>
  <c r="Y106" i="1"/>
  <c r="AA106" i="1"/>
  <c r="Y108" i="1"/>
  <c r="AA108" i="1"/>
  <c r="Y109" i="1"/>
  <c r="AA109" i="1"/>
  <c r="Y110" i="1"/>
  <c r="AA110" i="1"/>
  <c r="Y111" i="1"/>
  <c r="AA111" i="1"/>
  <c r="Y112" i="1"/>
  <c r="AA112" i="1"/>
  <c r="Y113" i="1"/>
  <c r="AA113" i="1"/>
  <c r="Y114" i="1"/>
  <c r="AA114" i="1"/>
  <c r="Y115" i="1"/>
  <c r="AA115" i="1"/>
  <c r="Y116" i="1"/>
  <c r="AA116" i="1"/>
  <c r="Y117" i="1"/>
  <c r="AA117" i="1"/>
  <c r="Y118" i="1"/>
  <c r="AA118" i="1"/>
  <c r="Y119" i="1"/>
  <c r="AA119" i="1"/>
  <c r="Y120" i="1"/>
  <c r="AA120" i="1"/>
  <c r="Y121" i="1"/>
  <c r="AA121" i="1"/>
  <c r="Y122" i="1"/>
  <c r="AA122" i="1"/>
  <c r="Y123" i="1"/>
  <c r="AA123" i="1"/>
  <c r="Y125" i="1"/>
  <c r="AA125" i="1"/>
  <c r="Y126" i="1"/>
  <c r="AA126" i="1"/>
  <c r="Y127" i="1"/>
  <c r="AA127" i="1"/>
  <c r="Y128" i="1"/>
  <c r="AA128" i="1"/>
  <c r="Y129" i="1"/>
  <c r="AA129" i="1"/>
  <c r="Y130" i="1"/>
  <c r="AA130" i="1"/>
  <c r="Y131" i="1"/>
  <c r="AA131" i="1"/>
  <c r="Y132" i="1"/>
  <c r="AA132" i="1"/>
  <c r="Y133" i="1"/>
  <c r="AA133" i="1"/>
  <c r="Y134" i="1"/>
  <c r="AA134" i="1"/>
  <c r="Y135" i="1"/>
  <c r="AA135" i="1"/>
  <c r="Y136" i="1"/>
  <c r="AA136" i="1"/>
  <c r="Y137" i="1"/>
  <c r="AA137" i="1"/>
  <c r="Y138" i="1"/>
  <c r="AA138" i="1"/>
  <c r="Y139" i="1"/>
  <c r="AA139" i="1"/>
  <c r="Y140" i="1"/>
  <c r="AA140" i="1"/>
  <c r="Y142" i="1"/>
  <c r="AA142" i="1"/>
  <c r="Y143" i="1"/>
  <c r="AA143" i="1"/>
  <c r="Y144" i="1"/>
  <c r="AA144" i="1"/>
  <c r="Y145" i="1"/>
  <c r="AA145" i="1"/>
  <c r="Y146" i="1"/>
  <c r="AA146" i="1"/>
  <c r="Y147" i="1"/>
  <c r="AA147" i="1"/>
  <c r="Y148" i="1"/>
  <c r="AA148" i="1"/>
  <c r="Y149" i="1"/>
  <c r="AA149" i="1"/>
  <c r="Y150" i="1"/>
  <c r="AA150" i="1"/>
  <c r="Y151" i="1"/>
  <c r="AA151" i="1"/>
  <c r="Y152" i="1"/>
  <c r="AA152" i="1"/>
  <c r="Y153" i="1"/>
  <c r="AA153" i="1"/>
  <c r="Y154" i="1"/>
  <c r="AA154" i="1"/>
  <c r="Y155" i="1"/>
  <c r="AA155" i="1"/>
  <c r="Y156" i="1"/>
  <c r="AA156" i="1"/>
  <c r="Y157" i="1"/>
  <c r="AA157" i="1"/>
  <c r="Y158" i="1"/>
  <c r="AA158" i="1"/>
  <c r="Y159" i="1"/>
  <c r="AA159" i="1"/>
  <c r="Y160" i="1"/>
  <c r="AA160" i="1"/>
  <c r="Y161" i="1"/>
  <c r="AA161" i="1"/>
  <c r="Y163" i="1"/>
  <c r="AA163" i="1"/>
  <c r="Y164" i="1"/>
  <c r="AA164" i="1"/>
  <c r="Y165" i="1"/>
  <c r="AA165" i="1"/>
  <c r="Y166" i="1"/>
  <c r="AA166" i="1"/>
  <c r="Y167" i="1"/>
  <c r="AA167" i="1"/>
  <c r="Y168" i="1"/>
  <c r="AA168" i="1"/>
  <c r="Y169" i="1"/>
  <c r="AA169" i="1"/>
  <c r="Y170" i="1"/>
  <c r="AA170" i="1"/>
  <c r="Y171" i="1"/>
  <c r="AA171" i="1"/>
  <c r="Y172" i="1"/>
  <c r="AA172" i="1"/>
  <c r="Y173" i="1"/>
  <c r="AA173" i="1"/>
  <c r="Y174" i="1"/>
  <c r="AA174" i="1"/>
  <c r="Y175" i="1"/>
  <c r="AA175" i="1"/>
  <c r="Y176" i="1"/>
  <c r="AA176" i="1"/>
  <c r="Y177" i="1"/>
  <c r="AA177" i="1"/>
  <c r="Y178" i="1"/>
  <c r="AA178" i="1"/>
  <c r="Y180" i="1"/>
  <c r="AA180" i="1"/>
  <c r="Y181" i="1"/>
  <c r="AA181" i="1"/>
  <c r="Y182" i="1"/>
  <c r="AA182" i="1"/>
  <c r="Y183" i="1"/>
  <c r="AA183" i="1"/>
  <c r="Y184" i="1"/>
  <c r="AA184" i="1"/>
  <c r="Y185" i="1"/>
  <c r="AA185" i="1"/>
  <c r="Y186" i="1"/>
  <c r="AA186" i="1"/>
  <c r="Y187" i="1"/>
  <c r="AA187" i="1"/>
  <c r="Y188" i="1"/>
  <c r="AA188" i="1"/>
  <c r="Y189" i="1"/>
  <c r="AA189" i="1"/>
  <c r="Y190" i="1"/>
  <c r="AA190" i="1"/>
  <c r="Y191" i="1"/>
  <c r="AA191" i="1"/>
  <c r="Y192" i="1"/>
  <c r="AA192" i="1"/>
  <c r="Y193" i="1"/>
  <c r="AA193" i="1"/>
  <c r="Y194" i="1"/>
  <c r="AA194" i="1"/>
  <c r="Y195" i="1"/>
  <c r="AA195" i="1"/>
  <c r="Y196" i="1"/>
  <c r="AA196" i="1"/>
  <c r="Y197" i="1"/>
  <c r="AA197" i="1"/>
  <c r="Y198" i="1"/>
  <c r="AA198" i="1"/>
  <c r="Y199" i="1"/>
  <c r="AA199" i="1"/>
  <c r="Y200" i="1"/>
  <c r="AA200" i="1"/>
  <c r="Y201" i="1"/>
  <c r="AA201" i="1"/>
  <c r="Y202" i="1"/>
  <c r="AA202" i="1"/>
  <c r="Y203" i="1"/>
  <c r="AA203" i="1"/>
  <c r="Y204" i="1"/>
  <c r="AA204" i="1"/>
  <c r="Y205" i="1"/>
  <c r="AA205" i="1"/>
  <c r="Y206" i="1"/>
  <c r="AA206" i="1"/>
  <c r="Y207" i="1"/>
  <c r="AA207" i="1"/>
  <c r="Y208" i="1"/>
  <c r="AA208" i="1"/>
  <c r="Y209" i="1"/>
  <c r="AA209" i="1"/>
  <c r="Y210" i="1"/>
  <c r="AA210" i="1"/>
  <c r="Y211" i="1"/>
  <c r="AA211" i="1"/>
  <c r="Y212" i="1"/>
  <c r="AA212" i="1"/>
  <c r="Y213" i="1"/>
  <c r="AA213" i="1"/>
  <c r="Y214" i="1"/>
  <c r="AA214" i="1"/>
  <c r="Y216" i="1"/>
  <c r="AA216" i="1"/>
  <c r="Y217" i="1"/>
  <c r="AA217" i="1"/>
  <c r="Y218" i="1"/>
  <c r="AA218" i="1"/>
  <c r="Y219" i="1"/>
  <c r="AA219" i="1"/>
  <c r="Y220" i="1"/>
  <c r="AA220" i="1"/>
  <c r="Y221" i="1"/>
  <c r="AA221" i="1"/>
  <c r="Y222" i="1"/>
  <c r="AA222" i="1"/>
  <c r="Y223" i="1"/>
  <c r="AA223" i="1"/>
  <c r="Y224" i="1"/>
  <c r="AA224" i="1"/>
  <c r="Y225" i="1"/>
  <c r="AA225" i="1"/>
  <c r="Y226" i="1"/>
  <c r="AA226" i="1"/>
  <c r="Y227" i="1"/>
  <c r="AA227" i="1"/>
  <c r="Y228" i="1"/>
  <c r="AA228" i="1"/>
  <c r="Y229" i="1"/>
  <c r="AA229" i="1"/>
  <c r="Y230" i="1"/>
  <c r="AA230" i="1"/>
  <c r="Y231" i="1"/>
  <c r="AA231" i="1"/>
  <c r="Y233" i="1"/>
  <c r="AA233" i="1"/>
  <c r="Y234" i="1"/>
  <c r="AA234" i="1"/>
  <c r="Y235" i="1"/>
  <c r="AA235" i="1"/>
  <c r="Y236" i="1"/>
  <c r="AA236" i="1"/>
  <c r="Y237" i="1"/>
  <c r="AA237" i="1"/>
  <c r="Y238" i="1"/>
  <c r="AA238" i="1"/>
  <c r="Y239" i="1"/>
  <c r="AA239" i="1"/>
  <c r="Y240" i="1"/>
  <c r="AA240" i="1"/>
  <c r="Y241" i="1"/>
  <c r="AA241" i="1"/>
  <c r="Y242" i="1"/>
  <c r="AA242" i="1"/>
  <c r="Y243" i="1"/>
  <c r="AA243" i="1"/>
  <c r="Y244" i="1"/>
  <c r="AA244" i="1"/>
  <c r="Y245" i="1"/>
  <c r="AA245" i="1"/>
  <c r="Y246" i="1"/>
  <c r="AA246" i="1"/>
  <c r="Y247" i="1"/>
  <c r="AA247" i="1"/>
  <c r="Y248" i="1"/>
  <c r="AA248" i="1"/>
  <c r="Y250" i="1"/>
  <c r="AA250" i="1"/>
  <c r="Y251" i="1"/>
  <c r="AA251" i="1"/>
  <c r="Y252" i="1"/>
  <c r="AA252" i="1"/>
  <c r="Y253" i="1"/>
  <c r="AA253" i="1"/>
  <c r="Y254" i="1"/>
  <c r="AA254" i="1"/>
  <c r="Y255" i="1"/>
  <c r="AA255" i="1"/>
  <c r="Y256" i="1"/>
  <c r="AA256" i="1"/>
  <c r="Y257" i="1"/>
  <c r="AA257" i="1"/>
  <c r="Y258" i="1"/>
  <c r="AA258" i="1"/>
  <c r="Y259" i="1"/>
  <c r="AA259" i="1"/>
  <c r="Y260" i="1"/>
  <c r="AA260" i="1"/>
  <c r="Y261" i="1"/>
  <c r="AA261" i="1"/>
  <c r="Y262" i="1"/>
  <c r="AA262" i="1"/>
  <c r="Y263" i="1"/>
  <c r="AA263" i="1"/>
  <c r="Y264" i="1"/>
  <c r="AA264" i="1"/>
  <c r="Y265" i="1"/>
  <c r="AA265" i="1"/>
  <c r="Y266" i="1"/>
  <c r="AA266" i="1"/>
  <c r="Y268" i="1"/>
  <c r="AA268" i="1"/>
  <c r="Y269" i="1"/>
  <c r="AA269" i="1"/>
  <c r="Y270" i="1"/>
  <c r="AA270" i="1"/>
  <c r="Y271" i="1"/>
  <c r="AA271" i="1"/>
  <c r="Y272" i="1"/>
  <c r="AA272" i="1"/>
  <c r="Y273" i="1"/>
  <c r="AA273" i="1"/>
  <c r="Y274" i="1"/>
  <c r="AA274" i="1"/>
  <c r="Y275" i="1"/>
  <c r="AA275" i="1"/>
  <c r="Y276" i="1"/>
  <c r="AA276" i="1"/>
  <c r="Y277" i="1"/>
  <c r="AA277" i="1"/>
  <c r="Y278" i="1"/>
  <c r="AA278" i="1"/>
  <c r="Y279" i="1"/>
  <c r="AA279" i="1"/>
  <c r="Y280" i="1"/>
  <c r="AA280" i="1"/>
  <c r="Y281" i="1"/>
  <c r="AA281" i="1"/>
  <c r="Y282" i="1"/>
  <c r="AA282" i="1"/>
  <c r="Y283" i="1"/>
  <c r="AA283" i="1"/>
  <c r="Y285" i="1"/>
  <c r="AA285" i="1"/>
  <c r="Y286" i="1"/>
  <c r="AA286" i="1"/>
  <c r="Y287" i="1"/>
  <c r="AA287" i="1"/>
  <c r="Y288" i="1"/>
  <c r="AA288" i="1"/>
  <c r="Y289" i="1"/>
  <c r="AA289" i="1"/>
  <c r="Y290" i="1"/>
  <c r="AA290" i="1"/>
  <c r="Y291" i="1"/>
  <c r="AA291" i="1"/>
  <c r="Y292" i="1"/>
  <c r="AA292" i="1"/>
  <c r="Y293" i="1"/>
  <c r="AA293" i="1"/>
  <c r="Y294" i="1"/>
  <c r="AA294" i="1"/>
  <c r="Y295" i="1"/>
  <c r="AA295" i="1"/>
  <c r="Y296" i="1"/>
  <c r="AA296" i="1"/>
  <c r="Y297" i="1"/>
  <c r="AA297" i="1"/>
  <c r="Y298" i="1"/>
  <c r="AA298" i="1"/>
  <c r="Y299" i="1"/>
  <c r="AA299" i="1"/>
  <c r="Y300" i="1"/>
  <c r="AA300" i="1"/>
  <c r="Y302" i="1"/>
  <c r="AA302" i="1"/>
  <c r="Y303" i="1"/>
  <c r="AA303" i="1"/>
  <c r="Y304" i="1"/>
  <c r="AA304" i="1"/>
  <c r="Y305" i="1"/>
  <c r="AA305" i="1"/>
  <c r="Y306" i="1"/>
  <c r="AA306" i="1"/>
  <c r="Y307" i="1"/>
  <c r="AA307" i="1"/>
  <c r="Y308" i="1"/>
  <c r="AA308" i="1"/>
  <c r="Y309" i="1"/>
  <c r="AA309" i="1"/>
  <c r="Y310" i="1"/>
  <c r="AA310" i="1"/>
  <c r="Y311" i="1"/>
  <c r="AA311" i="1"/>
  <c r="Y312" i="1"/>
  <c r="AA312" i="1"/>
  <c r="Y313" i="1"/>
  <c r="AA313" i="1"/>
  <c r="Y314" i="1"/>
  <c r="AA314" i="1"/>
  <c r="Y315" i="1"/>
  <c r="AA315" i="1"/>
  <c r="Y316" i="1"/>
  <c r="AA316" i="1"/>
  <c r="Y317" i="1"/>
  <c r="AA317" i="1"/>
  <c r="Y319" i="1"/>
  <c r="AA319" i="1"/>
  <c r="Y320" i="1"/>
  <c r="AA320" i="1"/>
  <c r="Y321" i="1"/>
  <c r="AA321" i="1"/>
  <c r="Y322" i="1"/>
  <c r="AA322" i="1"/>
  <c r="Y323" i="1"/>
  <c r="AA323" i="1"/>
  <c r="Y324" i="1"/>
  <c r="AA324" i="1"/>
  <c r="Y325" i="1"/>
  <c r="AA325" i="1"/>
  <c r="Y326" i="1"/>
  <c r="AA326" i="1"/>
  <c r="Y327" i="1"/>
  <c r="AA327" i="1"/>
  <c r="Y328" i="1"/>
  <c r="AA328" i="1"/>
  <c r="Y329" i="1"/>
  <c r="AA329" i="1"/>
  <c r="Y330" i="1"/>
  <c r="AA330" i="1"/>
  <c r="Y331" i="1"/>
  <c r="AA331" i="1"/>
  <c r="Y332" i="1"/>
  <c r="AA332" i="1"/>
  <c r="Y333" i="1"/>
  <c r="AA333" i="1"/>
  <c r="Y334" i="1"/>
  <c r="AA334" i="1"/>
  <c r="Y335" i="1"/>
  <c r="AA335" i="1"/>
  <c r="Y336" i="1"/>
  <c r="AA336" i="1"/>
  <c r="Y338" i="1"/>
  <c r="AA338" i="1"/>
  <c r="Y339" i="1"/>
  <c r="AA339" i="1"/>
  <c r="Y340" i="1"/>
  <c r="AA340" i="1"/>
  <c r="Y341" i="1"/>
  <c r="AA341" i="1"/>
  <c r="Y342" i="1"/>
  <c r="AA342" i="1"/>
  <c r="Y343" i="1"/>
  <c r="AA343" i="1"/>
  <c r="Y344" i="1"/>
  <c r="AA344" i="1"/>
  <c r="Y345" i="1"/>
  <c r="AA345" i="1"/>
  <c r="Y346" i="1"/>
  <c r="AA346" i="1"/>
  <c r="Y347" i="1"/>
  <c r="AA347" i="1"/>
  <c r="Y348" i="1"/>
  <c r="AA348" i="1"/>
  <c r="Y349" i="1"/>
  <c r="AA349" i="1"/>
  <c r="Y350" i="1"/>
  <c r="AA350" i="1"/>
  <c r="Y351" i="1"/>
  <c r="AA351" i="1"/>
  <c r="Y352" i="1"/>
  <c r="AA352" i="1"/>
  <c r="Y353" i="1"/>
  <c r="AA353" i="1"/>
  <c r="Y354" i="1"/>
  <c r="AA354" i="1"/>
  <c r="Y356" i="1"/>
  <c r="AA356" i="1"/>
  <c r="Y357" i="1"/>
  <c r="AA357" i="1"/>
  <c r="Y358" i="1"/>
  <c r="AA358" i="1"/>
  <c r="Y359" i="1"/>
  <c r="AA359" i="1"/>
  <c r="Y360" i="1"/>
  <c r="AA360" i="1"/>
  <c r="Y361" i="1"/>
  <c r="AA361" i="1"/>
  <c r="Y362" i="1"/>
  <c r="AA362" i="1"/>
  <c r="Y363" i="1"/>
  <c r="AA363" i="1"/>
  <c r="Y364" i="1"/>
  <c r="AA364" i="1"/>
  <c r="Y365" i="1"/>
  <c r="AA365" i="1"/>
  <c r="Y366" i="1"/>
  <c r="AA366" i="1"/>
  <c r="Y367" i="1"/>
  <c r="AA367" i="1"/>
  <c r="Y368" i="1"/>
  <c r="AA368" i="1"/>
  <c r="Y369" i="1"/>
  <c r="AA369" i="1"/>
  <c r="Y370" i="1"/>
  <c r="AA370" i="1"/>
  <c r="Y371" i="1"/>
  <c r="AA371" i="1"/>
  <c r="Y373" i="1"/>
  <c r="AA373" i="1"/>
  <c r="Y374" i="1"/>
  <c r="AA374" i="1"/>
  <c r="Y375" i="1"/>
  <c r="AA375" i="1"/>
  <c r="Y376" i="1"/>
  <c r="AA376" i="1"/>
  <c r="Y377" i="1"/>
  <c r="AA377" i="1"/>
  <c r="Y378" i="1"/>
  <c r="AA378" i="1"/>
  <c r="Y379" i="1"/>
  <c r="AA379" i="1"/>
  <c r="Y380" i="1"/>
  <c r="AA380" i="1"/>
  <c r="Y381" i="1"/>
  <c r="AA381" i="1"/>
  <c r="Y382" i="1"/>
  <c r="AA382" i="1"/>
  <c r="Y383" i="1"/>
  <c r="AA383" i="1"/>
  <c r="Y384" i="1"/>
  <c r="AA384" i="1"/>
  <c r="Y385" i="1"/>
  <c r="AA385" i="1"/>
  <c r="Y386" i="1"/>
  <c r="AA386" i="1"/>
  <c r="Y387" i="1"/>
  <c r="AA387" i="1"/>
  <c r="Y388" i="1"/>
  <c r="AA388" i="1"/>
  <c r="Y390" i="1"/>
  <c r="AA390" i="1"/>
  <c r="Y391" i="1"/>
  <c r="AA391" i="1"/>
  <c r="Y392" i="1"/>
  <c r="AA392" i="1"/>
  <c r="Y393" i="1"/>
  <c r="AA393" i="1"/>
  <c r="Y394" i="1"/>
  <c r="AA394" i="1"/>
  <c r="Y395" i="1"/>
  <c r="AA395" i="1"/>
  <c r="Y396" i="1"/>
  <c r="AA396" i="1"/>
  <c r="Y397" i="1"/>
  <c r="AA397" i="1"/>
  <c r="Y398" i="1"/>
  <c r="AA398" i="1"/>
  <c r="Y399" i="1"/>
  <c r="AA399" i="1"/>
  <c r="Y400" i="1"/>
  <c r="AA400" i="1"/>
  <c r="Y401" i="1"/>
  <c r="AA401" i="1"/>
  <c r="Y402" i="1"/>
  <c r="AA402" i="1"/>
  <c r="Y403" i="1"/>
  <c r="AA403" i="1"/>
  <c r="Y404" i="1"/>
  <c r="AA404" i="1"/>
  <c r="Y405" i="1"/>
  <c r="AA405" i="1"/>
  <c r="Y407" i="1"/>
  <c r="AA407" i="1"/>
  <c r="Y408" i="1"/>
  <c r="AA408" i="1"/>
  <c r="Y409" i="1"/>
  <c r="AA409" i="1"/>
  <c r="Y410" i="1"/>
  <c r="AA410" i="1"/>
  <c r="Y411" i="1"/>
  <c r="AA411" i="1"/>
  <c r="Y412" i="1"/>
  <c r="AA412" i="1"/>
  <c r="Y413" i="1"/>
  <c r="AA413" i="1"/>
  <c r="Y414" i="1"/>
  <c r="AA414" i="1"/>
  <c r="Y415" i="1"/>
  <c r="AA415" i="1"/>
  <c r="Y416" i="1"/>
  <c r="AA416" i="1"/>
  <c r="Y417" i="1"/>
  <c r="AA417" i="1"/>
  <c r="Y418" i="1"/>
  <c r="AA418" i="1"/>
  <c r="Y419" i="1"/>
  <c r="AA419" i="1"/>
  <c r="Y420" i="1"/>
  <c r="AA420" i="1"/>
  <c r="Y421" i="1"/>
  <c r="AA421" i="1"/>
  <c r="Y422" i="1"/>
  <c r="AA422" i="1"/>
  <c r="Y424" i="1"/>
  <c r="AA424" i="1"/>
  <c r="Y425" i="1"/>
  <c r="AA425" i="1"/>
  <c r="Y426" i="1"/>
  <c r="AA426" i="1"/>
  <c r="Y427" i="1"/>
  <c r="AA427" i="1"/>
  <c r="Y428" i="1"/>
  <c r="AA428" i="1"/>
  <c r="Y429" i="1"/>
  <c r="AA429" i="1"/>
  <c r="Y430" i="1"/>
  <c r="AA430" i="1"/>
  <c r="Y431" i="1"/>
  <c r="AA431" i="1"/>
  <c r="Y433" i="1"/>
  <c r="AA433" i="1"/>
  <c r="Y434" i="1"/>
  <c r="AA434" i="1"/>
  <c r="Y435" i="1"/>
  <c r="AA435" i="1"/>
  <c r="Y436" i="1"/>
  <c r="AA436" i="1"/>
  <c r="Y437" i="1"/>
  <c r="AA437" i="1"/>
  <c r="Y438" i="1"/>
  <c r="AA438" i="1"/>
  <c r="Y439" i="1"/>
  <c r="AA439" i="1"/>
  <c r="Y440" i="1"/>
  <c r="AA440" i="1"/>
  <c r="Y441" i="1"/>
  <c r="AA441" i="1"/>
  <c r="Y442" i="1"/>
  <c r="AA442" i="1"/>
  <c r="Y443" i="1"/>
  <c r="AA443" i="1"/>
  <c r="Y444" i="1"/>
  <c r="AA444" i="1"/>
  <c r="Y445" i="1"/>
  <c r="AA445" i="1"/>
  <c r="Y446" i="1"/>
  <c r="AA446" i="1"/>
  <c r="Y447" i="1"/>
  <c r="AA447" i="1"/>
  <c r="Y448" i="1"/>
  <c r="AA448" i="1"/>
  <c r="Y450" i="1"/>
  <c r="AA450" i="1"/>
  <c r="Y451" i="1"/>
  <c r="AA451" i="1"/>
  <c r="Y452" i="1"/>
  <c r="AA452" i="1"/>
  <c r="Y453" i="1"/>
  <c r="AA453" i="1"/>
  <c r="Y454" i="1"/>
  <c r="AA454" i="1"/>
  <c r="Y455" i="1"/>
  <c r="AA455" i="1"/>
  <c r="Y456" i="1"/>
  <c r="AA456" i="1"/>
  <c r="Y457" i="1"/>
  <c r="AA457" i="1"/>
  <c r="Y458" i="1"/>
  <c r="AA458" i="1"/>
  <c r="Y459" i="1"/>
  <c r="AA459" i="1"/>
  <c r="Y460" i="1"/>
  <c r="AA460" i="1"/>
  <c r="Y461" i="1"/>
  <c r="AA461" i="1"/>
  <c r="Y462" i="1"/>
  <c r="AA462" i="1"/>
  <c r="Y463" i="1"/>
  <c r="AA463" i="1"/>
  <c r="Y464" i="1"/>
  <c r="AA464" i="1"/>
  <c r="Y465" i="1"/>
  <c r="AA465" i="1"/>
  <c r="Y467" i="1"/>
  <c r="AA467" i="1"/>
  <c r="Y468" i="1"/>
  <c r="AA468" i="1"/>
  <c r="Y469" i="1"/>
  <c r="AA469" i="1"/>
  <c r="Y470" i="1"/>
  <c r="AA470" i="1"/>
  <c r="Y471" i="1"/>
  <c r="AA471" i="1"/>
  <c r="Y472" i="1"/>
  <c r="AA472" i="1"/>
  <c r="Y473" i="1"/>
  <c r="AA473" i="1"/>
  <c r="Y474" i="1"/>
  <c r="AA474" i="1"/>
  <c r="Y475" i="1"/>
  <c r="AA475" i="1"/>
  <c r="Y16" i="1"/>
  <c r="Y21" i="1"/>
  <c r="W26" i="1"/>
  <c r="Y26" i="1" s="1"/>
  <c r="W25" i="1"/>
  <c r="W24" i="1"/>
  <c r="Y24" i="1" s="1"/>
  <c r="W23" i="1"/>
  <c r="Y23" i="1" s="1"/>
  <c r="W22" i="1"/>
  <c r="Y22" i="1" s="1"/>
  <c r="W20" i="1"/>
  <c r="Y20" i="1" s="1"/>
  <c r="W19" i="1"/>
  <c r="Y19" i="1" s="1"/>
  <c r="W18" i="1"/>
  <c r="Y18" i="1" s="1"/>
  <c r="W17" i="1"/>
  <c r="Y17" i="1" s="1"/>
  <c r="V26" i="1"/>
  <c r="V25" i="1"/>
  <c r="V24" i="1"/>
  <c r="V23" i="1"/>
  <c r="V22" i="1"/>
  <c r="V21" i="1"/>
  <c r="AA21" i="1" s="1"/>
  <c r="V20" i="1"/>
  <c r="V19" i="1"/>
  <c r="V18" i="1"/>
  <c r="V17" i="1"/>
  <c r="V16" i="1"/>
  <c r="AA16" i="1" s="1"/>
  <c r="V15" i="1"/>
  <c r="V14" i="1"/>
  <c r="V13" i="1"/>
  <c r="V12" i="1"/>
  <c r="W12" i="1"/>
  <c r="Y12" i="1" s="1"/>
  <c r="W13" i="1"/>
  <c r="Y13" i="1" s="1"/>
  <c r="W14" i="1"/>
  <c r="Y14" i="1" s="1"/>
  <c r="W15" i="1"/>
  <c r="Y15" i="1" s="1"/>
  <c r="W11" i="1"/>
  <c r="Y11" i="1" s="1"/>
  <c r="V11" i="1"/>
  <c r="W10" i="1"/>
  <c r="Y10" i="1" s="1"/>
  <c r="V10" i="1"/>
  <c r="W9" i="1"/>
  <c r="Y9" i="1" s="1"/>
  <c r="V9" i="1"/>
  <c r="AA19" i="1" l="1"/>
  <c r="AA10" i="1"/>
  <c r="AA24" i="1"/>
  <c r="AA14" i="1"/>
  <c r="AA22" i="1"/>
  <c r="AA26" i="1"/>
  <c r="AA17" i="1"/>
  <c r="AA9" i="1"/>
  <c r="AA11" i="1"/>
  <c r="AA18" i="1"/>
  <c r="AA25" i="1"/>
  <c r="AA15" i="1"/>
  <c r="AA23" i="1"/>
  <c r="AA13" i="1"/>
  <c r="AA20" i="1"/>
  <c r="AA12" i="1"/>
  <c r="Y25" i="1"/>
  <c r="S10" i="1"/>
  <c r="AB10" i="1" s="1"/>
  <c r="AC10" i="1" s="1"/>
  <c r="AD10" i="1" s="1"/>
  <c r="S11" i="1"/>
  <c r="AB11" i="1" s="1"/>
  <c r="S12" i="1"/>
  <c r="S13" i="1"/>
  <c r="S14" i="1"/>
  <c r="AB14" i="1" s="1"/>
  <c r="S15" i="1"/>
  <c r="AB15" i="1" s="1"/>
  <c r="S16" i="1"/>
  <c r="S17" i="1"/>
  <c r="S18" i="1"/>
  <c r="AB18" i="1" s="1"/>
  <c r="S19" i="1"/>
  <c r="AB19" i="1" s="1"/>
  <c r="AC19" i="1" s="1"/>
  <c r="AD19" i="1" s="1"/>
  <c r="S20" i="1"/>
  <c r="S21" i="1"/>
  <c r="S22" i="1"/>
  <c r="AB22" i="1" s="1"/>
  <c r="AC22" i="1" s="1"/>
  <c r="AD22" i="1" s="1"/>
  <c r="S23" i="1"/>
  <c r="AB23" i="1" s="1"/>
  <c r="S24" i="1"/>
  <c r="S25" i="1"/>
  <c r="S26" i="1"/>
  <c r="AB26" i="1" s="1"/>
  <c r="AC26" i="1" s="1"/>
  <c r="AD26" i="1" s="1"/>
  <c r="S9" i="1"/>
  <c r="AB9" i="1" s="1"/>
  <c r="AC14" i="1" l="1"/>
  <c r="AD14" i="1" s="1"/>
  <c r="AC9" i="1"/>
  <c r="AD9" i="1" s="1"/>
  <c r="AC23" i="1"/>
  <c r="AD23" i="1" s="1"/>
  <c r="AC15" i="1"/>
  <c r="AD15" i="1" s="1"/>
  <c r="AC11" i="1"/>
  <c r="AD11" i="1" s="1"/>
  <c r="AC18" i="1"/>
  <c r="AD18" i="1" s="1"/>
  <c r="X14" i="1"/>
  <c r="X18" i="1"/>
  <c r="X11" i="1"/>
  <c r="X9" i="1"/>
  <c r="X23" i="1"/>
  <c r="AB25" i="1"/>
  <c r="AC25" i="1" s="1"/>
  <c r="AD25" i="1" s="1"/>
  <c r="X25" i="1"/>
  <c r="X21" i="1"/>
  <c r="AB21" i="1"/>
  <c r="AC21" i="1" s="1"/>
  <c r="AD21" i="1" s="1"/>
  <c r="AB17" i="1"/>
  <c r="AC17" i="1" s="1"/>
  <c r="AD17" i="1" s="1"/>
  <c r="X17" i="1"/>
  <c r="AB13" i="1"/>
  <c r="AC13" i="1" s="1"/>
  <c r="AD13" i="1" s="1"/>
  <c r="X13" i="1"/>
  <c r="X22" i="1"/>
  <c r="X15" i="1"/>
  <c r="AB24" i="1"/>
  <c r="AC24" i="1" s="1"/>
  <c r="AD24" i="1" s="1"/>
  <c r="X24" i="1"/>
  <c r="AB20" i="1"/>
  <c r="AC20" i="1" s="1"/>
  <c r="AD20" i="1" s="1"/>
  <c r="X20" i="1"/>
  <c r="AB16" i="1"/>
  <c r="AC16" i="1" s="1"/>
  <c r="AD16" i="1" s="1"/>
  <c r="X16" i="1"/>
  <c r="AB12" i="1"/>
  <c r="AC12" i="1" s="1"/>
  <c r="AD12" i="1" s="1"/>
  <c r="X12" i="1"/>
  <c r="X10" i="1"/>
  <c r="X26" i="1"/>
  <c r="X19" i="1"/>
  <c r="AB465" i="1"/>
  <c r="AC465" i="1" s="1"/>
  <c r="AD465" i="1" s="1"/>
  <c r="X465" i="1"/>
  <c r="AB448" i="1"/>
  <c r="AC448" i="1" s="1"/>
  <c r="AD448" i="1" s="1"/>
  <c r="X448" i="1"/>
  <c r="AB440" i="1"/>
  <c r="AC440" i="1" s="1"/>
  <c r="AD440" i="1" s="1"/>
  <c r="X440" i="1"/>
  <c r="AB427" i="1"/>
  <c r="AC427" i="1" s="1"/>
  <c r="AD427" i="1" s="1"/>
  <c r="X427" i="1"/>
  <c r="AB418" i="1"/>
  <c r="AC418" i="1" s="1"/>
  <c r="AD418" i="1" s="1"/>
  <c r="X418" i="1"/>
  <c r="AB410" i="1"/>
  <c r="AC410" i="1" s="1"/>
  <c r="AD410" i="1" s="1"/>
  <c r="X410" i="1"/>
  <c r="AB408" i="1"/>
  <c r="AC408" i="1" s="1"/>
  <c r="AD408" i="1" s="1"/>
  <c r="X408" i="1"/>
  <c r="AB393" i="1"/>
  <c r="AC393" i="1" s="1"/>
  <c r="AD393" i="1" s="1"/>
  <c r="X393" i="1"/>
  <c r="AB384" i="1"/>
  <c r="AC384" i="1" s="1"/>
  <c r="AD384" i="1" s="1"/>
  <c r="X384" i="1"/>
  <c r="AB376" i="1"/>
  <c r="AC376" i="1" s="1"/>
  <c r="AD376" i="1" s="1"/>
  <c r="X376" i="1"/>
  <c r="X474" i="1"/>
  <c r="AB474" i="1"/>
  <c r="AC474" i="1" s="1"/>
  <c r="AD474" i="1" s="1"/>
  <c r="AB453" i="1"/>
  <c r="AC453" i="1" s="1"/>
  <c r="AD453" i="1" s="1"/>
  <c r="X453" i="1"/>
  <c r="AB436" i="1"/>
  <c r="AC436" i="1" s="1"/>
  <c r="AD436" i="1" s="1"/>
  <c r="X436" i="1"/>
  <c r="AB470" i="1"/>
  <c r="AC470" i="1" s="1"/>
  <c r="AD470" i="1" s="1"/>
  <c r="X470" i="1"/>
  <c r="AB457" i="1"/>
  <c r="AC457" i="1" s="1"/>
  <c r="AD457" i="1" s="1"/>
  <c r="X457" i="1"/>
  <c r="AB444" i="1"/>
  <c r="AC444" i="1" s="1"/>
  <c r="AD444" i="1" s="1"/>
  <c r="X444" i="1"/>
  <c r="AB431" i="1"/>
  <c r="AC431" i="1" s="1"/>
  <c r="AD431" i="1" s="1"/>
  <c r="X431" i="1"/>
  <c r="AB422" i="1"/>
  <c r="AC422" i="1" s="1"/>
  <c r="AD422" i="1" s="1"/>
  <c r="X422" i="1"/>
  <c r="AB414" i="1"/>
  <c r="AC414" i="1" s="1"/>
  <c r="AD414" i="1" s="1"/>
  <c r="X414" i="1"/>
  <c r="AB405" i="1"/>
  <c r="AC405" i="1" s="1"/>
  <c r="AD405" i="1" s="1"/>
  <c r="X405" i="1"/>
  <c r="AB397" i="1"/>
  <c r="AC397" i="1" s="1"/>
  <c r="AD397" i="1" s="1"/>
  <c r="X397" i="1"/>
  <c r="AB388" i="1"/>
  <c r="AC388" i="1" s="1"/>
  <c r="AD388" i="1" s="1"/>
  <c r="X388" i="1"/>
  <c r="AB380" i="1"/>
  <c r="AC380" i="1" s="1"/>
  <c r="AD380" i="1" s="1"/>
  <c r="X380" i="1"/>
  <c r="AB371" i="1"/>
  <c r="AC371" i="1" s="1"/>
  <c r="AD371" i="1" s="1"/>
  <c r="X371" i="1"/>
  <c r="AB363" i="1"/>
  <c r="AC363" i="1" s="1"/>
  <c r="AD363" i="1" s="1"/>
  <c r="X363" i="1"/>
  <c r="AB359" i="1"/>
  <c r="AC359" i="1" s="1"/>
  <c r="AD359" i="1" s="1"/>
  <c r="X359" i="1"/>
  <c r="X342" i="1"/>
  <c r="AB342" i="1"/>
  <c r="AC342" i="1" s="1"/>
  <c r="AD342" i="1" s="1"/>
  <c r="AB329" i="1"/>
  <c r="AC329" i="1" s="1"/>
  <c r="AD329" i="1" s="1"/>
  <c r="X329" i="1"/>
  <c r="AB316" i="1"/>
  <c r="AC316" i="1" s="1"/>
  <c r="AD316" i="1" s="1"/>
  <c r="X316" i="1"/>
  <c r="AB299" i="1"/>
  <c r="AC299" i="1" s="1"/>
  <c r="AD299" i="1" s="1"/>
  <c r="X299" i="1"/>
  <c r="AB291" i="1"/>
  <c r="AC291" i="1" s="1"/>
  <c r="AD291" i="1" s="1"/>
  <c r="X291" i="1"/>
  <c r="X278" i="1"/>
  <c r="AB278" i="1"/>
  <c r="AC278" i="1" s="1"/>
  <c r="AD278" i="1" s="1"/>
  <c r="AB265" i="1"/>
  <c r="AC265" i="1" s="1"/>
  <c r="AD265" i="1" s="1"/>
  <c r="X265" i="1"/>
  <c r="AB253" i="1"/>
  <c r="AC253" i="1" s="1"/>
  <c r="AD253" i="1" s="1"/>
  <c r="X253" i="1"/>
  <c r="X240" i="1"/>
  <c r="AB240" i="1"/>
  <c r="AC240" i="1" s="1"/>
  <c r="AD240" i="1" s="1"/>
  <c r="AB231" i="1"/>
  <c r="AC231" i="1" s="1"/>
  <c r="AD231" i="1" s="1"/>
  <c r="X231" i="1"/>
  <c r="AB227" i="1"/>
  <c r="AC227" i="1" s="1"/>
  <c r="AD227" i="1" s="1"/>
  <c r="X227" i="1"/>
  <c r="AB214" i="1"/>
  <c r="AC214" i="1" s="1"/>
  <c r="AD214" i="1" s="1"/>
  <c r="X214" i="1"/>
  <c r="AB204" i="1"/>
  <c r="AC204" i="1" s="1"/>
  <c r="AD204" i="1" s="1"/>
  <c r="X204" i="1"/>
  <c r="AB194" i="1"/>
  <c r="AC194" i="1" s="1"/>
  <c r="AD194" i="1" s="1"/>
  <c r="X194" i="1"/>
  <c r="AB182" i="1"/>
  <c r="AC182" i="1" s="1"/>
  <c r="AD182" i="1" s="1"/>
  <c r="X182" i="1"/>
  <c r="AB173" i="1"/>
  <c r="AC173" i="1" s="1"/>
  <c r="AD173" i="1" s="1"/>
  <c r="X173" i="1"/>
  <c r="AB160" i="1"/>
  <c r="AC160" i="1" s="1"/>
  <c r="AD160" i="1" s="1"/>
  <c r="X160" i="1"/>
  <c r="AB153" i="1"/>
  <c r="AC153" i="1" s="1"/>
  <c r="AD153" i="1" s="1"/>
  <c r="X153" i="1"/>
  <c r="AB143" i="1"/>
  <c r="AC143" i="1" s="1"/>
  <c r="AD143" i="1" s="1"/>
  <c r="X143" i="1"/>
  <c r="AB130" i="1"/>
  <c r="AC130" i="1" s="1"/>
  <c r="AD130" i="1" s="1"/>
  <c r="X130" i="1"/>
  <c r="AB117" i="1"/>
  <c r="AC117" i="1" s="1"/>
  <c r="AD117" i="1" s="1"/>
  <c r="X117" i="1"/>
  <c r="AB109" i="1"/>
  <c r="AC109" i="1" s="1"/>
  <c r="AD109" i="1" s="1"/>
  <c r="X109" i="1"/>
  <c r="AB96" i="1"/>
  <c r="AC96" i="1" s="1"/>
  <c r="AD96" i="1" s="1"/>
  <c r="X96" i="1"/>
  <c r="AB83" i="1"/>
  <c r="AC83" i="1" s="1"/>
  <c r="AD83" i="1" s="1"/>
  <c r="X83" i="1"/>
  <c r="AB65" i="1"/>
  <c r="AC65" i="1" s="1"/>
  <c r="AD65" i="1" s="1"/>
  <c r="X65" i="1"/>
  <c r="AB52" i="1"/>
  <c r="AC52" i="1" s="1"/>
  <c r="AD52" i="1" s="1"/>
  <c r="X52" i="1"/>
  <c r="AB48" i="1"/>
  <c r="AC48" i="1" s="1"/>
  <c r="AD48" i="1" s="1"/>
  <c r="X48" i="1"/>
  <c r="AB35" i="1"/>
  <c r="AC35" i="1" s="1"/>
  <c r="AD35" i="1" s="1"/>
  <c r="X35" i="1"/>
  <c r="AB473" i="1"/>
  <c r="AC473" i="1" s="1"/>
  <c r="AD473" i="1" s="1"/>
  <c r="X473" i="1"/>
  <c r="AB469" i="1"/>
  <c r="AC469" i="1" s="1"/>
  <c r="AD469" i="1" s="1"/>
  <c r="X469" i="1"/>
  <c r="AB464" i="1"/>
  <c r="AC464" i="1" s="1"/>
  <c r="AD464" i="1" s="1"/>
  <c r="X464" i="1"/>
  <c r="AB462" i="1"/>
  <c r="AC462" i="1" s="1"/>
  <c r="AD462" i="1" s="1"/>
  <c r="X462" i="1"/>
  <c r="AB460" i="1"/>
  <c r="AC460" i="1" s="1"/>
  <c r="AD460" i="1" s="1"/>
  <c r="X460" i="1"/>
  <c r="AB456" i="1"/>
  <c r="AC456" i="1" s="1"/>
  <c r="AD456" i="1" s="1"/>
  <c r="X456" i="1"/>
  <c r="AB452" i="1"/>
  <c r="AC452" i="1" s="1"/>
  <c r="AD452" i="1" s="1"/>
  <c r="X452" i="1"/>
  <c r="AB447" i="1"/>
  <c r="AC447" i="1" s="1"/>
  <c r="AD447" i="1" s="1"/>
  <c r="X447" i="1"/>
  <c r="AB443" i="1"/>
  <c r="AC443" i="1" s="1"/>
  <c r="AD443" i="1" s="1"/>
  <c r="X443" i="1"/>
  <c r="AB439" i="1"/>
  <c r="AC439" i="1" s="1"/>
  <c r="AD439" i="1" s="1"/>
  <c r="X439" i="1"/>
  <c r="X435" i="1"/>
  <c r="AB435" i="1"/>
  <c r="AC435" i="1" s="1"/>
  <c r="AD435" i="1" s="1"/>
  <c r="AB430" i="1"/>
  <c r="AC430" i="1" s="1"/>
  <c r="AD430" i="1" s="1"/>
  <c r="X430" i="1"/>
  <c r="AB426" i="1"/>
  <c r="AC426" i="1" s="1"/>
  <c r="AD426" i="1" s="1"/>
  <c r="X426" i="1"/>
  <c r="AB421" i="1"/>
  <c r="AC421" i="1" s="1"/>
  <c r="AD421" i="1" s="1"/>
  <c r="X421" i="1"/>
  <c r="AB417" i="1"/>
  <c r="AC417" i="1" s="1"/>
  <c r="AD417" i="1" s="1"/>
  <c r="X417" i="1"/>
  <c r="AB413" i="1"/>
  <c r="AC413" i="1" s="1"/>
  <c r="AD413" i="1" s="1"/>
  <c r="X413" i="1"/>
  <c r="AB409" i="1"/>
  <c r="AC409" i="1" s="1"/>
  <c r="AD409" i="1" s="1"/>
  <c r="X409" i="1"/>
  <c r="AB404" i="1"/>
  <c r="AC404" i="1" s="1"/>
  <c r="AD404" i="1" s="1"/>
  <c r="X404" i="1"/>
  <c r="AB400" i="1"/>
  <c r="AC400" i="1" s="1"/>
  <c r="AD400" i="1" s="1"/>
  <c r="X400" i="1"/>
  <c r="AB398" i="1"/>
  <c r="AC398" i="1" s="1"/>
  <c r="AD398" i="1" s="1"/>
  <c r="X398" i="1"/>
  <c r="AB396" i="1"/>
  <c r="AC396" i="1" s="1"/>
  <c r="AD396" i="1" s="1"/>
  <c r="X396" i="1"/>
  <c r="AB392" i="1"/>
  <c r="AC392" i="1" s="1"/>
  <c r="AD392" i="1" s="1"/>
  <c r="X392" i="1"/>
  <c r="AB387" i="1"/>
  <c r="AC387" i="1" s="1"/>
  <c r="AD387" i="1" s="1"/>
  <c r="X387" i="1"/>
  <c r="AB383" i="1"/>
  <c r="AC383" i="1" s="1"/>
  <c r="AD383" i="1" s="1"/>
  <c r="X383" i="1"/>
  <c r="AB379" i="1"/>
  <c r="AC379" i="1" s="1"/>
  <c r="AD379" i="1" s="1"/>
  <c r="X379" i="1"/>
  <c r="AB375" i="1"/>
  <c r="AC375" i="1" s="1"/>
  <c r="AD375" i="1" s="1"/>
  <c r="X375" i="1"/>
  <c r="AB370" i="1"/>
  <c r="AC370" i="1" s="1"/>
  <c r="AD370" i="1" s="1"/>
  <c r="X370" i="1"/>
  <c r="AB366" i="1"/>
  <c r="AC366" i="1" s="1"/>
  <c r="AD366" i="1" s="1"/>
  <c r="X366" i="1"/>
  <c r="AB364" i="1"/>
  <c r="AC364" i="1" s="1"/>
  <c r="AD364" i="1" s="1"/>
  <c r="X364" i="1"/>
  <c r="AB362" i="1"/>
  <c r="AC362" i="1" s="1"/>
  <c r="AD362" i="1" s="1"/>
  <c r="X362" i="1"/>
  <c r="AB358" i="1"/>
  <c r="AC358" i="1" s="1"/>
  <c r="AD358" i="1" s="1"/>
  <c r="X358" i="1"/>
  <c r="AB353" i="1"/>
  <c r="AC353" i="1" s="1"/>
  <c r="AD353" i="1" s="1"/>
  <c r="X353" i="1"/>
  <c r="AB349" i="1"/>
  <c r="AC349" i="1" s="1"/>
  <c r="AD349" i="1" s="1"/>
  <c r="X349" i="1"/>
  <c r="AB341" i="1"/>
  <c r="AC341" i="1" s="1"/>
  <c r="AD341" i="1" s="1"/>
  <c r="X341" i="1"/>
  <c r="AB332" i="1"/>
  <c r="AC332" i="1" s="1"/>
  <c r="AD332" i="1" s="1"/>
  <c r="X332" i="1"/>
  <c r="AB328" i="1"/>
  <c r="AC328" i="1" s="1"/>
  <c r="AD328" i="1" s="1"/>
  <c r="X328" i="1"/>
  <c r="AB324" i="1"/>
  <c r="AC324" i="1" s="1"/>
  <c r="AD324" i="1" s="1"/>
  <c r="X324" i="1"/>
  <c r="AB320" i="1"/>
  <c r="AC320" i="1" s="1"/>
  <c r="AD320" i="1" s="1"/>
  <c r="X320" i="1"/>
  <c r="AB315" i="1"/>
  <c r="AC315" i="1" s="1"/>
  <c r="AD315" i="1" s="1"/>
  <c r="X315" i="1"/>
  <c r="AB311" i="1"/>
  <c r="AC311" i="1" s="1"/>
  <c r="AD311" i="1" s="1"/>
  <c r="X311" i="1"/>
  <c r="AB303" i="1"/>
  <c r="AC303" i="1" s="1"/>
  <c r="AD303" i="1" s="1"/>
  <c r="X303" i="1"/>
  <c r="AB298" i="1"/>
  <c r="AC298" i="1" s="1"/>
  <c r="AD298" i="1" s="1"/>
  <c r="X298" i="1"/>
  <c r="AB294" i="1"/>
  <c r="AC294" i="1" s="1"/>
  <c r="AD294" i="1" s="1"/>
  <c r="X294" i="1"/>
  <c r="AB290" i="1"/>
  <c r="AC290" i="1" s="1"/>
  <c r="AD290" i="1" s="1"/>
  <c r="X290" i="1"/>
  <c r="AB286" i="1"/>
  <c r="AC286" i="1" s="1"/>
  <c r="AD286" i="1" s="1"/>
  <c r="X286" i="1"/>
  <c r="AB281" i="1"/>
  <c r="AC281" i="1" s="1"/>
  <c r="AD281" i="1" s="1"/>
  <c r="X281" i="1"/>
  <c r="AB277" i="1"/>
  <c r="AC277" i="1" s="1"/>
  <c r="AD277" i="1" s="1"/>
  <c r="X277" i="1"/>
  <c r="AB273" i="1"/>
  <c r="AC273" i="1" s="1"/>
  <c r="AD273" i="1" s="1"/>
  <c r="X273" i="1"/>
  <c r="AB269" i="1"/>
  <c r="AC269" i="1" s="1"/>
  <c r="AD269" i="1" s="1"/>
  <c r="X269" i="1"/>
  <c r="AB264" i="1"/>
  <c r="AC264" i="1" s="1"/>
  <c r="AD264" i="1" s="1"/>
  <c r="X264" i="1"/>
  <c r="AB260" i="1"/>
  <c r="AC260" i="1" s="1"/>
  <c r="AD260" i="1" s="1"/>
  <c r="X260" i="1"/>
  <c r="AB256" i="1"/>
  <c r="AC256" i="1" s="1"/>
  <c r="AD256" i="1" s="1"/>
  <c r="X256" i="1"/>
  <c r="AB252" i="1"/>
  <c r="AC252" i="1" s="1"/>
  <c r="AD252" i="1" s="1"/>
  <c r="X252" i="1"/>
  <c r="AB247" i="1"/>
  <c r="AC247" i="1" s="1"/>
  <c r="AD247" i="1" s="1"/>
  <c r="X247" i="1"/>
  <c r="AB243" i="1"/>
  <c r="AC243" i="1" s="1"/>
  <c r="AD243" i="1" s="1"/>
  <c r="X243" i="1"/>
  <c r="AB239" i="1"/>
  <c r="AC239" i="1" s="1"/>
  <c r="AD239" i="1" s="1"/>
  <c r="X239" i="1"/>
  <c r="AB235" i="1"/>
  <c r="AC235" i="1" s="1"/>
  <c r="AD235" i="1" s="1"/>
  <c r="X235" i="1"/>
  <c r="AB226" i="1"/>
  <c r="AC226" i="1" s="1"/>
  <c r="AD226" i="1" s="1"/>
  <c r="X226" i="1"/>
  <c r="AB222" i="1"/>
  <c r="AC222" i="1" s="1"/>
  <c r="AD222" i="1" s="1"/>
  <c r="X222" i="1"/>
  <c r="AB218" i="1"/>
  <c r="AC218" i="1" s="1"/>
  <c r="AD218" i="1" s="1"/>
  <c r="X218" i="1"/>
  <c r="AB213" i="1"/>
  <c r="AC213" i="1" s="1"/>
  <c r="AD213" i="1" s="1"/>
  <c r="X213" i="1"/>
  <c r="AB209" i="1"/>
  <c r="AC209" i="1" s="1"/>
  <c r="AD209" i="1" s="1"/>
  <c r="X209" i="1"/>
  <c r="AB205" i="1"/>
  <c r="AC205" i="1" s="1"/>
  <c r="AD205" i="1" s="1"/>
  <c r="X205" i="1"/>
  <c r="AB201" i="1"/>
  <c r="AC201" i="1" s="1"/>
  <c r="AD201" i="1" s="1"/>
  <c r="X201" i="1"/>
  <c r="AB197" i="1"/>
  <c r="AC197" i="1" s="1"/>
  <c r="AD197" i="1" s="1"/>
  <c r="X197" i="1"/>
  <c r="AB193" i="1"/>
  <c r="AC193" i="1" s="1"/>
  <c r="AD193" i="1" s="1"/>
  <c r="X193" i="1"/>
  <c r="AB189" i="1"/>
  <c r="AC189" i="1" s="1"/>
  <c r="AD189" i="1" s="1"/>
  <c r="X189" i="1"/>
  <c r="AB185" i="1"/>
  <c r="AC185" i="1" s="1"/>
  <c r="AD185" i="1" s="1"/>
  <c r="X185" i="1"/>
  <c r="AB181" i="1"/>
  <c r="AC181" i="1" s="1"/>
  <c r="AD181" i="1" s="1"/>
  <c r="X181" i="1"/>
  <c r="AB176" i="1"/>
  <c r="AC176" i="1" s="1"/>
  <c r="AD176" i="1" s="1"/>
  <c r="X176" i="1"/>
  <c r="AB172" i="1"/>
  <c r="AC172" i="1" s="1"/>
  <c r="AD172" i="1" s="1"/>
  <c r="X172" i="1"/>
  <c r="AB168" i="1"/>
  <c r="AC168" i="1" s="1"/>
  <c r="AD168" i="1" s="1"/>
  <c r="X168" i="1"/>
  <c r="AB164" i="1"/>
  <c r="AC164" i="1" s="1"/>
  <c r="AD164" i="1" s="1"/>
  <c r="X164" i="1"/>
  <c r="AB159" i="1"/>
  <c r="AC159" i="1" s="1"/>
  <c r="AD159" i="1" s="1"/>
  <c r="X159" i="1"/>
  <c r="AB154" i="1"/>
  <c r="AC154" i="1" s="1"/>
  <c r="AD154" i="1" s="1"/>
  <c r="X154" i="1"/>
  <c r="AB150" i="1"/>
  <c r="AC150" i="1" s="1"/>
  <c r="AD150" i="1" s="1"/>
  <c r="X150" i="1"/>
  <c r="AB146" i="1"/>
  <c r="AC146" i="1" s="1"/>
  <c r="AD146" i="1" s="1"/>
  <c r="X146" i="1"/>
  <c r="AB142" i="1"/>
  <c r="AC142" i="1" s="1"/>
  <c r="AD142" i="1" s="1"/>
  <c r="X142" i="1"/>
  <c r="AB137" i="1"/>
  <c r="AC137" i="1" s="1"/>
  <c r="AD137" i="1" s="1"/>
  <c r="X137" i="1"/>
  <c r="AB133" i="1"/>
  <c r="AC133" i="1" s="1"/>
  <c r="AD133" i="1" s="1"/>
  <c r="X133" i="1"/>
  <c r="AB129" i="1"/>
  <c r="AC129" i="1" s="1"/>
  <c r="AD129" i="1" s="1"/>
  <c r="X129" i="1"/>
  <c r="AB125" i="1"/>
  <c r="AC125" i="1" s="1"/>
  <c r="AD125" i="1" s="1"/>
  <c r="X125" i="1"/>
  <c r="AB120" i="1"/>
  <c r="AC120" i="1" s="1"/>
  <c r="AD120" i="1" s="1"/>
  <c r="X120" i="1"/>
  <c r="AB116" i="1"/>
  <c r="AC116" i="1" s="1"/>
  <c r="AD116" i="1" s="1"/>
  <c r="X116" i="1"/>
  <c r="AB112" i="1"/>
  <c r="AC112" i="1" s="1"/>
  <c r="AD112" i="1" s="1"/>
  <c r="X112" i="1"/>
  <c r="AB108" i="1"/>
  <c r="AC108" i="1" s="1"/>
  <c r="AD108" i="1" s="1"/>
  <c r="X108" i="1"/>
  <c r="AB103" i="1"/>
  <c r="AC103" i="1" s="1"/>
  <c r="AD103" i="1" s="1"/>
  <c r="X103" i="1"/>
  <c r="AB99" i="1"/>
  <c r="AC99" i="1" s="1"/>
  <c r="AD99" i="1" s="1"/>
  <c r="X99" i="1"/>
  <c r="AB95" i="1"/>
  <c r="AC95" i="1" s="1"/>
  <c r="AD95" i="1" s="1"/>
  <c r="X95" i="1"/>
  <c r="AB91" i="1"/>
  <c r="AC91" i="1" s="1"/>
  <c r="AD91" i="1" s="1"/>
  <c r="X91" i="1"/>
  <c r="AB86" i="1"/>
  <c r="AC86" i="1" s="1"/>
  <c r="AD86" i="1" s="1"/>
  <c r="X86" i="1"/>
  <c r="AB82" i="1"/>
  <c r="AC82" i="1" s="1"/>
  <c r="AD82" i="1" s="1"/>
  <c r="X82" i="1"/>
  <c r="AB78" i="1"/>
  <c r="AC78" i="1" s="1"/>
  <c r="AD78" i="1" s="1"/>
  <c r="X78" i="1"/>
  <c r="AB73" i="1"/>
  <c r="AC73" i="1" s="1"/>
  <c r="AD73" i="1" s="1"/>
  <c r="X73" i="1"/>
  <c r="AB68" i="1"/>
  <c r="AC68" i="1" s="1"/>
  <c r="AD68" i="1" s="1"/>
  <c r="X68" i="1"/>
  <c r="AB64" i="1"/>
  <c r="AC64" i="1" s="1"/>
  <c r="AD64" i="1" s="1"/>
  <c r="X64" i="1"/>
  <c r="AB60" i="1"/>
  <c r="AC60" i="1" s="1"/>
  <c r="AD60" i="1" s="1"/>
  <c r="X60" i="1"/>
  <c r="AB56" i="1"/>
  <c r="AC56" i="1" s="1"/>
  <c r="AD56" i="1" s="1"/>
  <c r="X56" i="1"/>
  <c r="AB51" i="1"/>
  <c r="AC51" i="1" s="1"/>
  <c r="AD51" i="1" s="1"/>
  <c r="X51" i="1"/>
  <c r="AB47" i="1"/>
  <c r="AC47" i="1" s="1"/>
  <c r="AD47" i="1" s="1"/>
  <c r="X47" i="1"/>
  <c r="AB43" i="1"/>
  <c r="AC43" i="1" s="1"/>
  <c r="AD43" i="1" s="1"/>
  <c r="X43" i="1"/>
  <c r="AB38" i="1"/>
  <c r="AC38" i="1" s="1"/>
  <c r="AD38" i="1" s="1"/>
  <c r="X38" i="1"/>
  <c r="AB34" i="1"/>
  <c r="AC34" i="1" s="1"/>
  <c r="AD34" i="1" s="1"/>
  <c r="X34" i="1"/>
  <c r="AB30" i="1"/>
  <c r="AC30" i="1" s="1"/>
  <c r="AD30" i="1" s="1"/>
  <c r="X30" i="1"/>
  <c r="AB350" i="1"/>
  <c r="AC350" i="1" s="1"/>
  <c r="AD350" i="1" s="1"/>
  <c r="X350" i="1"/>
  <c r="AB325" i="1"/>
  <c r="AC325" i="1" s="1"/>
  <c r="AD325" i="1" s="1"/>
  <c r="X325" i="1"/>
  <c r="X304" i="1"/>
  <c r="AB304" i="1"/>
  <c r="AC304" i="1" s="1"/>
  <c r="AD304" i="1" s="1"/>
  <c r="AB282" i="1"/>
  <c r="AC282" i="1" s="1"/>
  <c r="AD282" i="1" s="1"/>
  <c r="X282" i="1"/>
  <c r="AB270" i="1"/>
  <c r="AC270" i="1" s="1"/>
  <c r="AD270" i="1" s="1"/>
  <c r="X270" i="1"/>
  <c r="AB257" i="1"/>
  <c r="AC257" i="1" s="1"/>
  <c r="AD257" i="1" s="1"/>
  <c r="X257" i="1"/>
  <c r="AB244" i="1"/>
  <c r="AC244" i="1" s="1"/>
  <c r="AD244" i="1" s="1"/>
  <c r="X244" i="1"/>
  <c r="AB219" i="1"/>
  <c r="AC219" i="1" s="1"/>
  <c r="AD219" i="1" s="1"/>
  <c r="X219" i="1"/>
  <c r="AB206" i="1"/>
  <c r="AC206" i="1" s="1"/>
  <c r="AD206" i="1" s="1"/>
  <c r="X206" i="1"/>
  <c r="AB190" i="1"/>
  <c r="AC190" i="1" s="1"/>
  <c r="AD190" i="1" s="1"/>
  <c r="X190" i="1"/>
  <c r="AB177" i="1"/>
  <c r="AC177" i="1" s="1"/>
  <c r="AD177" i="1" s="1"/>
  <c r="X177" i="1"/>
  <c r="AB165" i="1"/>
  <c r="AC165" i="1" s="1"/>
  <c r="AD165" i="1" s="1"/>
  <c r="X165" i="1"/>
  <c r="AB155" i="1"/>
  <c r="AC155" i="1" s="1"/>
  <c r="AD155" i="1" s="1"/>
  <c r="X155" i="1"/>
  <c r="AB147" i="1"/>
  <c r="AC147" i="1" s="1"/>
  <c r="AD147" i="1" s="1"/>
  <c r="X147" i="1"/>
  <c r="AB134" i="1"/>
  <c r="AC134" i="1" s="1"/>
  <c r="AD134" i="1" s="1"/>
  <c r="X134" i="1"/>
  <c r="AB121" i="1"/>
  <c r="AC121" i="1" s="1"/>
  <c r="AD121" i="1" s="1"/>
  <c r="X121" i="1"/>
  <c r="AB104" i="1"/>
  <c r="AC104" i="1" s="1"/>
  <c r="AD104" i="1" s="1"/>
  <c r="X104" i="1"/>
  <c r="AB87" i="1"/>
  <c r="AC87" i="1" s="1"/>
  <c r="AD87" i="1" s="1"/>
  <c r="X87" i="1"/>
  <c r="AB74" i="1"/>
  <c r="AC74" i="1" s="1"/>
  <c r="AD74" i="1" s="1"/>
  <c r="X74" i="1"/>
  <c r="AB61" i="1"/>
  <c r="AC61" i="1" s="1"/>
  <c r="AD61" i="1" s="1"/>
  <c r="X61" i="1"/>
  <c r="AB39" i="1"/>
  <c r="AC39" i="1" s="1"/>
  <c r="AD39" i="1" s="1"/>
  <c r="X39" i="1"/>
  <c r="AB468" i="1"/>
  <c r="AC468" i="1" s="1"/>
  <c r="AD468" i="1" s="1"/>
  <c r="X468" i="1"/>
  <c r="AB459" i="1"/>
  <c r="AC459" i="1" s="1"/>
  <c r="AD459" i="1" s="1"/>
  <c r="X459" i="1"/>
  <c r="AB446" i="1"/>
  <c r="AC446" i="1" s="1"/>
  <c r="AD446" i="1" s="1"/>
  <c r="X446" i="1"/>
  <c r="X438" i="1"/>
  <c r="AB438" i="1"/>
  <c r="AC438" i="1" s="1"/>
  <c r="AD438" i="1" s="1"/>
  <c r="AB425" i="1"/>
  <c r="AC425" i="1" s="1"/>
  <c r="AD425" i="1" s="1"/>
  <c r="X425" i="1"/>
  <c r="AB416" i="1"/>
  <c r="AC416" i="1" s="1"/>
  <c r="AD416" i="1" s="1"/>
  <c r="X416" i="1"/>
  <c r="AB401" i="1"/>
  <c r="AC401" i="1" s="1"/>
  <c r="AD401" i="1" s="1"/>
  <c r="X401" i="1"/>
  <c r="AB399" i="1"/>
  <c r="AC399" i="1" s="1"/>
  <c r="AD399" i="1" s="1"/>
  <c r="X399" i="1"/>
  <c r="AB395" i="1"/>
  <c r="AC395" i="1" s="1"/>
  <c r="AD395" i="1" s="1"/>
  <c r="X395" i="1"/>
  <c r="AB391" i="1"/>
  <c r="AC391" i="1" s="1"/>
  <c r="AD391" i="1" s="1"/>
  <c r="X391" i="1"/>
  <c r="AB386" i="1"/>
  <c r="AC386" i="1" s="1"/>
  <c r="AD386" i="1" s="1"/>
  <c r="X386" i="1"/>
  <c r="AB382" i="1"/>
  <c r="AC382" i="1" s="1"/>
  <c r="AD382" i="1" s="1"/>
  <c r="X382" i="1"/>
  <c r="AB378" i="1"/>
  <c r="AC378" i="1" s="1"/>
  <c r="AD378" i="1" s="1"/>
  <c r="X378" i="1"/>
  <c r="AB374" i="1"/>
  <c r="AC374" i="1" s="1"/>
  <c r="AD374" i="1" s="1"/>
  <c r="X374" i="1"/>
  <c r="AB369" i="1"/>
  <c r="AC369" i="1" s="1"/>
  <c r="AD369" i="1" s="1"/>
  <c r="X369" i="1"/>
  <c r="AB365" i="1"/>
  <c r="AC365" i="1" s="1"/>
  <c r="AD365" i="1" s="1"/>
  <c r="X365" i="1"/>
  <c r="AB361" i="1"/>
  <c r="AC361" i="1" s="1"/>
  <c r="AD361" i="1" s="1"/>
  <c r="X361" i="1"/>
  <c r="AB357" i="1"/>
  <c r="AC357" i="1" s="1"/>
  <c r="AD357" i="1" s="1"/>
  <c r="X357" i="1"/>
  <c r="AB352" i="1"/>
  <c r="AC352" i="1" s="1"/>
  <c r="AD352" i="1" s="1"/>
  <c r="X352" i="1"/>
  <c r="AB348" i="1"/>
  <c r="AC348" i="1" s="1"/>
  <c r="AD348" i="1" s="1"/>
  <c r="X348" i="1"/>
  <c r="AB344" i="1"/>
  <c r="AC344" i="1" s="1"/>
  <c r="AD344" i="1" s="1"/>
  <c r="X344" i="1"/>
  <c r="AB340" i="1"/>
  <c r="AC340" i="1" s="1"/>
  <c r="AD340" i="1" s="1"/>
  <c r="X340" i="1"/>
  <c r="AB338" i="1"/>
  <c r="AC338" i="1" s="1"/>
  <c r="AD338" i="1" s="1"/>
  <c r="X338" i="1"/>
  <c r="AB335" i="1"/>
  <c r="AC335" i="1" s="1"/>
  <c r="AD335" i="1" s="1"/>
  <c r="X335" i="1"/>
  <c r="AB331" i="1"/>
  <c r="AC331" i="1" s="1"/>
  <c r="AD331" i="1" s="1"/>
  <c r="X331" i="1"/>
  <c r="AB327" i="1"/>
  <c r="AC327" i="1" s="1"/>
  <c r="AD327" i="1" s="1"/>
  <c r="X327" i="1"/>
  <c r="AB323" i="1"/>
  <c r="AC323" i="1" s="1"/>
  <c r="AD323" i="1" s="1"/>
  <c r="X323" i="1"/>
  <c r="AB319" i="1"/>
  <c r="AC319" i="1" s="1"/>
  <c r="AD319" i="1" s="1"/>
  <c r="X319" i="1"/>
  <c r="X314" i="1"/>
  <c r="AB314" i="1"/>
  <c r="AC314" i="1" s="1"/>
  <c r="AD314" i="1" s="1"/>
  <c r="AB310" i="1"/>
  <c r="AC310" i="1" s="1"/>
  <c r="AD310" i="1" s="1"/>
  <c r="X310" i="1"/>
  <c r="AB308" i="1"/>
  <c r="AC308" i="1" s="1"/>
  <c r="AD308" i="1" s="1"/>
  <c r="X308" i="1"/>
  <c r="AB306" i="1"/>
  <c r="AC306" i="1" s="1"/>
  <c r="AD306" i="1" s="1"/>
  <c r="X306" i="1"/>
  <c r="AB302" i="1"/>
  <c r="AC302" i="1" s="1"/>
  <c r="AD302" i="1" s="1"/>
  <c r="X302" i="1"/>
  <c r="AB297" i="1"/>
  <c r="AC297" i="1" s="1"/>
  <c r="AD297" i="1" s="1"/>
  <c r="X297" i="1"/>
  <c r="AB293" i="1"/>
  <c r="AC293" i="1" s="1"/>
  <c r="AD293" i="1" s="1"/>
  <c r="X293" i="1"/>
  <c r="AB289" i="1"/>
  <c r="AC289" i="1" s="1"/>
  <c r="AD289" i="1" s="1"/>
  <c r="X289" i="1"/>
  <c r="AB285" i="1"/>
  <c r="AC285" i="1" s="1"/>
  <c r="AD285" i="1" s="1"/>
  <c r="X285" i="1"/>
  <c r="AB280" i="1"/>
  <c r="AC280" i="1" s="1"/>
  <c r="AD280" i="1" s="1"/>
  <c r="X280" i="1"/>
  <c r="AB276" i="1"/>
  <c r="AC276" i="1" s="1"/>
  <c r="AD276" i="1" s="1"/>
  <c r="X276" i="1"/>
  <c r="AB272" i="1"/>
  <c r="AC272" i="1" s="1"/>
  <c r="AD272" i="1" s="1"/>
  <c r="X272" i="1"/>
  <c r="AB268" i="1"/>
  <c r="AC268" i="1" s="1"/>
  <c r="AD268" i="1" s="1"/>
  <c r="X268" i="1"/>
  <c r="AB263" i="1"/>
  <c r="AC263" i="1" s="1"/>
  <c r="AD263" i="1" s="1"/>
  <c r="X263" i="1"/>
  <c r="AB259" i="1"/>
  <c r="AC259" i="1" s="1"/>
  <c r="AD259" i="1" s="1"/>
  <c r="X259" i="1"/>
  <c r="X255" i="1"/>
  <c r="AB255" i="1"/>
  <c r="AC255" i="1" s="1"/>
  <c r="AD255" i="1" s="1"/>
  <c r="AB251" i="1"/>
  <c r="AC251" i="1" s="1"/>
  <c r="AD251" i="1" s="1"/>
  <c r="X251" i="1"/>
  <c r="AB246" i="1"/>
  <c r="AC246" i="1" s="1"/>
  <c r="AD246" i="1" s="1"/>
  <c r="X246" i="1"/>
  <c r="AB242" i="1"/>
  <c r="AC242" i="1" s="1"/>
  <c r="AD242" i="1" s="1"/>
  <c r="X242" i="1"/>
  <c r="AB238" i="1"/>
  <c r="AC238" i="1" s="1"/>
  <c r="AD238" i="1" s="1"/>
  <c r="X238" i="1"/>
  <c r="AB234" i="1"/>
  <c r="AC234" i="1" s="1"/>
  <c r="AD234" i="1" s="1"/>
  <c r="X234" i="1"/>
  <c r="AB229" i="1"/>
  <c r="AC229" i="1" s="1"/>
  <c r="AD229" i="1" s="1"/>
  <c r="X229" i="1"/>
  <c r="AB225" i="1"/>
  <c r="AC225" i="1" s="1"/>
  <c r="AD225" i="1" s="1"/>
  <c r="X225" i="1"/>
  <c r="AB221" i="1"/>
  <c r="AC221" i="1" s="1"/>
  <c r="AD221" i="1" s="1"/>
  <c r="X221" i="1"/>
  <c r="AB217" i="1"/>
  <c r="AC217" i="1" s="1"/>
  <c r="AD217" i="1" s="1"/>
  <c r="X217" i="1"/>
  <c r="AB212" i="1"/>
  <c r="AC212" i="1" s="1"/>
  <c r="AD212" i="1" s="1"/>
  <c r="X212" i="1"/>
  <c r="AB208" i="1"/>
  <c r="AC208" i="1" s="1"/>
  <c r="AD208" i="1" s="1"/>
  <c r="X208" i="1"/>
  <c r="AB202" i="1"/>
  <c r="AC202" i="1" s="1"/>
  <c r="AD202" i="1" s="1"/>
  <c r="X202" i="1"/>
  <c r="AB200" i="1"/>
  <c r="AC200" i="1" s="1"/>
  <c r="AD200" i="1" s="1"/>
  <c r="X200" i="1"/>
  <c r="AB196" i="1"/>
  <c r="AC196" i="1" s="1"/>
  <c r="AD196" i="1" s="1"/>
  <c r="X196" i="1"/>
  <c r="AB192" i="1"/>
  <c r="AC192" i="1" s="1"/>
  <c r="AD192" i="1" s="1"/>
  <c r="X192" i="1"/>
  <c r="AB188" i="1"/>
  <c r="AC188" i="1" s="1"/>
  <c r="AD188" i="1" s="1"/>
  <c r="X188" i="1"/>
  <c r="AB184" i="1"/>
  <c r="AC184" i="1" s="1"/>
  <c r="AD184" i="1" s="1"/>
  <c r="X184" i="1"/>
  <c r="AB180" i="1"/>
  <c r="AC180" i="1" s="1"/>
  <c r="AD180" i="1" s="1"/>
  <c r="X180" i="1"/>
  <c r="AB175" i="1"/>
  <c r="AC175" i="1" s="1"/>
  <c r="AD175" i="1" s="1"/>
  <c r="X175" i="1"/>
  <c r="AB171" i="1"/>
  <c r="AC171" i="1" s="1"/>
  <c r="AD171" i="1" s="1"/>
  <c r="X171" i="1"/>
  <c r="AB167" i="1"/>
  <c r="AC167" i="1" s="1"/>
  <c r="AD167" i="1" s="1"/>
  <c r="X167" i="1"/>
  <c r="AB163" i="1"/>
  <c r="AC163" i="1" s="1"/>
  <c r="AD163" i="1" s="1"/>
  <c r="X163" i="1"/>
  <c r="AB158" i="1"/>
  <c r="AC158" i="1" s="1"/>
  <c r="AD158" i="1" s="1"/>
  <c r="X158" i="1"/>
  <c r="AB156" i="1"/>
  <c r="AC156" i="1" s="1"/>
  <c r="AD156" i="1" s="1"/>
  <c r="X156" i="1"/>
  <c r="AB149" i="1"/>
  <c r="AC149" i="1" s="1"/>
  <c r="AD149" i="1" s="1"/>
  <c r="X149" i="1"/>
  <c r="AB145" i="1"/>
  <c r="AC145" i="1" s="1"/>
  <c r="AD145" i="1" s="1"/>
  <c r="X145" i="1"/>
  <c r="AB140" i="1"/>
  <c r="AC140" i="1" s="1"/>
  <c r="AD140" i="1" s="1"/>
  <c r="X140" i="1"/>
  <c r="AB136" i="1"/>
  <c r="AC136" i="1" s="1"/>
  <c r="AD136" i="1" s="1"/>
  <c r="X136" i="1"/>
  <c r="AB132" i="1"/>
  <c r="AC132" i="1" s="1"/>
  <c r="AD132" i="1" s="1"/>
  <c r="X132" i="1"/>
  <c r="AB128" i="1"/>
  <c r="AC128" i="1" s="1"/>
  <c r="AD128" i="1" s="1"/>
  <c r="X128" i="1"/>
  <c r="AB123" i="1"/>
  <c r="AC123" i="1" s="1"/>
  <c r="AD123" i="1" s="1"/>
  <c r="X123" i="1"/>
  <c r="AB119" i="1"/>
  <c r="AC119" i="1" s="1"/>
  <c r="AD119" i="1" s="1"/>
  <c r="X119" i="1"/>
  <c r="AB115" i="1"/>
  <c r="AC115" i="1" s="1"/>
  <c r="AD115" i="1" s="1"/>
  <c r="X115" i="1"/>
  <c r="AB111" i="1"/>
  <c r="AC111" i="1" s="1"/>
  <c r="AD111" i="1" s="1"/>
  <c r="X111" i="1"/>
  <c r="AB106" i="1"/>
  <c r="AC106" i="1" s="1"/>
  <c r="AD106" i="1" s="1"/>
  <c r="X106" i="1"/>
  <c r="AB102" i="1"/>
  <c r="AC102" i="1" s="1"/>
  <c r="AD102" i="1" s="1"/>
  <c r="X102" i="1"/>
  <c r="AB98" i="1"/>
  <c r="AC98" i="1" s="1"/>
  <c r="AD98" i="1" s="1"/>
  <c r="X98" i="1"/>
  <c r="AB94" i="1"/>
  <c r="AC94" i="1" s="1"/>
  <c r="AD94" i="1" s="1"/>
  <c r="X94" i="1"/>
  <c r="AB89" i="1"/>
  <c r="AC89" i="1" s="1"/>
  <c r="AD89" i="1" s="1"/>
  <c r="X89" i="1"/>
  <c r="AB85" i="1"/>
  <c r="AC85" i="1" s="1"/>
  <c r="AD85" i="1" s="1"/>
  <c r="X85" i="1"/>
  <c r="AB81" i="1"/>
  <c r="AC81" i="1" s="1"/>
  <c r="AD81" i="1" s="1"/>
  <c r="X81" i="1"/>
  <c r="AB76" i="1"/>
  <c r="AC76" i="1" s="1"/>
  <c r="AD76" i="1" s="1"/>
  <c r="X76" i="1"/>
  <c r="AB72" i="1"/>
  <c r="AC72" i="1" s="1"/>
  <c r="AD72" i="1" s="1"/>
  <c r="X72" i="1"/>
  <c r="AB67" i="1"/>
  <c r="AC67" i="1" s="1"/>
  <c r="AD67" i="1" s="1"/>
  <c r="X67" i="1"/>
  <c r="AB63" i="1"/>
  <c r="AC63" i="1" s="1"/>
  <c r="AD63" i="1" s="1"/>
  <c r="X63" i="1"/>
  <c r="AB59" i="1"/>
  <c r="AC59" i="1" s="1"/>
  <c r="AD59" i="1" s="1"/>
  <c r="X59" i="1"/>
  <c r="AB55" i="1"/>
  <c r="AC55" i="1" s="1"/>
  <c r="AD55" i="1" s="1"/>
  <c r="X55" i="1"/>
  <c r="AB50" i="1"/>
  <c r="AC50" i="1" s="1"/>
  <c r="AD50" i="1" s="1"/>
  <c r="X50" i="1"/>
  <c r="AB46" i="1"/>
  <c r="AC46" i="1" s="1"/>
  <c r="AD46" i="1" s="1"/>
  <c r="X46" i="1"/>
  <c r="AB42" i="1"/>
  <c r="AC42" i="1" s="1"/>
  <c r="AD42" i="1" s="1"/>
  <c r="X42" i="1"/>
  <c r="AB37" i="1"/>
  <c r="AC37" i="1" s="1"/>
  <c r="AD37" i="1" s="1"/>
  <c r="X37" i="1"/>
  <c r="AB33" i="1"/>
  <c r="AC33" i="1" s="1"/>
  <c r="AD33" i="1" s="1"/>
  <c r="X33" i="1"/>
  <c r="AB29" i="1"/>
  <c r="AC29" i="1" s="1"/>
  <c r="AD29" i="1" s="1"/>
  <c r="X29" i="1"/>
  <c r="AB367" i="1"/>
  <c r="AC367" i="1" s="1"/>
  <c r="AD367" i="1" s="1"/>
  <c r="X367" i="1"/>
  <c r="AB354" i="1"/>
  <c r="AC354" i="1" s="1"/>
  <c r="AD354" i="1" s="1"/>
  <c r="X354" i="1"/>
  <c r="AB346" i="1"/>
  <c r="AC346" i="1" s="1"/>
  <c r="AD346" i="1" s="1"/>
  <c r="X346" i="1"/>
  <c r="X333" i="1"/>
  <c r="AB333" i="1"/>
  <c r="AC333" i="1" s="1"/>
  <c r="AD333" i="1" s="1"/>
  <c r="AB321" i="1"/>
  <c r="AC321" i="1" s="1"/>
  <c r="AD321" i="1" s="1"/>
  <c r="X321" i="1"/>
  <c r="AB312" i="1"/>
  <c r="AC312" i="1" s="1"/>
  <c r="AD312" i="1" s="1"/>
  <c r="X312" i="1"/>
  <c r="AB295" i="1"/>
  <c r="AC295" i="1" s="1"/>
  <c r="AD295" i="1" s="1"/>
  <c r="X295" i="1"/>
  <c r="AB287" i="1"/>
  <c r="AC287" i="1" s="1"/>
  <c r="AD287" i="1" s="1"/>
  <c r="X287" i="1"/>
  <c r="X274" i="1"/>
  <c r="AB274" i="1"/>
  <c r="AC274" i="1" s="1"/>
  <c r="AD274" i="1" s="1"/>
  <c r="AB261" i="1"/>
  <c r="AC261" i="1" s="1"/>
  <c r="AD261" i="1" s="1"/>
  <c r="X261" i="1"/>
  <c r="X248" i="1"/>
  <c r="AB248" i="1"/>
  <c r="AC248" i="1" s="1"/>
  <c r="AD248" i="1" s="1"/>
  <c r="AB236" i="1"/>
  <c r="AC236" i="1" s="1"/>
  <c r="AD236" i="1" s="1"/>
  <c r="X236" i="1"/>
  <c r="AB223" i="1"/>
  <c r="AC223" i="1" s="1"/>
  <c r="AD223" i="1" s="1"/>
  <c r="X223" i="1"/>
  <c r="AB210" i="1"/>
  <c r="AC210" i="1" s="1"/>
  <c r="AD210" i="1" s="1"/>
  <c r="X210" i="1"/>
  <c r="AB198" i="1"/>
  <c r="AC198" i="1" s="1"/>
  <c r="AD198" i="1" s="1"/>
  <c r="X198" i="1"/>
  <c r="AB186" i="1"/>
  <c r="AC186" i="1" s="1"/>
  <c r="AD186" i="1" s="1"/>
  <c r="X186" i="1"/>
  <c r="AB169" i="1"/>
  <c r="AC169" i="1" s="1"/>
  <c r="AD169" i="1" s="1"/>
  <c r="X169" i="1"/>
  <c r="AB151" i="1"/>
  <c r="AC151" i="1" s="1"/>
  <c r="AD151" i="1" s="1"/>
  <c r="X151" i="1"/>
  <c r="AB138" i="1"/>
  <c r="AC138" i="1" s="1"/>
  <c r="AD138" i="1" s="1"/>
  <c r="X138" i="1"/>
  <c r="AB126" i="1"/>
  <c r="AC126" i="1" s="1"/>
  <c r="AD126" i="1" s="1"/>
  <c r="X126" i="1"/>
  <c r="AB113" i="1"/>
  <c r="AC113" i="1" s="1"/>
  <c r="AD113" i="1" s="1"/>
  <c r="X113" i="1"/>
  <c r="AB100" i="1"/>
  <c r="AC100" i="1" s="1"/>
  <c r="AD100" i="1" s="1"/>
  <c r="X100" i="1"/>
  <c r="AB92" i="1"/>
  <c r="AC92" i="1" s="1"/>
  <c r="AD92" i="1" s="1"/>
  <c r="X92" i="1"/>
  <c r="AB79" i="1"/>
  <c r="AC79" i="1" s="1"/>
  <c r="AD79" i="1" s="1"/>
  <c r="X79" i="1"/>
  <c r="AB69" i="1"/>
  <c r="AC69" i="1" s="1"/>
  <c r="AD69" i="1" s="1"/>
  <c r="X69" i="1"/>
  <c r="AB57" i="1"/>
  <c r="AC57" i="1" s="1"/>
  <c r="AD57" i="1" s="1"/>
  <c r="X57" i="1"/>
  <c r="AB44" i="1"/>
  <c r="AC44" i="1" s="1"/>
  <c r="AD44" i="1" s="1"/>
  <c r="X44" i="1"/>
  <c r="AB31" i="1"/>
  <c r="AC31" i="1" s="1"/>
  <c r="AD31" i="1" s="1"/>
  <c r="X31" i="1"/>
  <c r="AB472" i="1"/>
  <c r="AC472" i="1" s="1"/>
  <c r="AD472" i="1" s="1"/>
  <c r="X472" i="1"/>
  <c r="AB463" i="1"/>
  <c r="AC463" i="1" s="1"/>
  <c r="AD463" i="1" s="1"/>
  <c r="X463" i="1"/>
  <c r="X461" i="1"/>
  <c r="AB461" i="1"/>
  <c r="AC461" i="1" s="1"/>
  <c r="AD461" i="1" s="1"/>
  <c r="AB455" i="1"/>
  <c r="AC455" i="1" s="1"/>
  <c r="AD455" i="1" s="1"/>
  <c r="X455" i="1"/>
  <c r="AB451" i="1"/>
  <c r="AC451" i="1" s="1"/>
  <c r="AD451" i="1" s="1"/>
  <c r="X451" i="1"/>
  <c r="AB442" i="1"/>
  <c r="AC442" i="1" s="1"/>
  <c r="AD442" i="1" s="1"/>
  <c r="X442" i="1"/>
  <c r="AB434" i="1"/>
  <c r="AC434" i="1" s="1"/>
  <c r="AD434" i="1" s="1"/>
  <c r="X434" i="1"/>
  <c r="AB429" i="1"/>
  <c r="AC429" i="1" s="1"/>
  <c r="AD429" i="1" s="1"/>
  <c r="X429" i="1"/>
  <c r="AB420" i="1"/>
  <c r="AC420" i="1" s="1"/>
  <c r="AD420" i="1" s="1"/>
  <c r="X420" i="1"/>
  <c r="X412" i="1"/>
  <c r="AB412" i="1"/>
  <c r="AC412" i="1" s="1"/>
  <c r="AD412" i="1" s="1"/>
  <c r="AB403" i="1"/>
  <c r="AC403" i="1" s="1"/>
  <c r="AD403" i="1" s="1"/>
  <c r="X403" i="1"/>
  <c r="X475" i="1"/>
  <c r="AB475" i="1"/>
  <c r="AC475" i="1" s="1"/>
  <c r="AD475" i="1" s="1"/>
  <c r="AB471" i="1"/>
  <c r="AC471" i="1" s="1"/>
  <c r="AD471" i="1" s="1"/>
  <c r="X471" i="1"/>
  <c r="AB467" i="1"/>
  <c r="AC467" i="1" s="1"/>
  <c r="AD467" i="1" s="1"/>
  <c r="X467" i="1"/>
  <c r="X458" i="1"/>
  <c r="AB458" i="1"/>
  <c r="AC458" i="1" s="1"/>
  <c r="AD458" i="1" s="1"/>
  <c r="AB454" i="1"/>
  <c r="AC454" i="1" s="1"/>
  <c r="AD454" i="1" s="1"/>
  <c r="X454" i="1"/>
  <c r="AB450" i="1"/>
  <c r="AC450" i="1" s="1"/>
  <c r="AD450" i="1" s="1"/>
  <c r="X450" i="1"/>
  <c r="AB445" i="1"/>
  <c r="AC445" i="1" s="1"/>
  <c r="AD445" i="1" s="1"/>
  <c r="X445" i="1"/>
  <c r="X441" i="1"/>
  <c r="AB441" i="1"/>
  <c r="AC441" i="1" s="1"/>
  <c r="AD441" i="1" s="1"/>
  <c r="AB437" i="1"/>
  <c r="AC437" i="1" s="1"/>
  <c r="AD437" i="1" s="1"/>
  <c r="X437" i="1"/>
  <c r="AB433" i="1"/>
  <c r="AC433" i="1" s="1"/>
  <c r="AD433" i="1" s="1"/>
  <c r="X433" i="1"/>
  <c r="AB428" i="1"/>
  <c r="AC428" i="1" s="1"/>
  <c r="AD428" i="1" s="1"/>
  <c r="X428" i="1"/>
  <c r="AB424" i="1"/>
  <c r="AC424" i="1" s="1"/>
  <c r="AD424" i="1" s="1"/>
  <c r="X424" i="1"/>
  <c r="AB419" i="1"/>
  <c r="AC419" i="1" s="1"/>
  <c r="AD419" i="1" s="1"/>
  <c r="X419" i="1"/>
  <c r="AB415" i="1"/>
  <c r="AC415" i="1" s="1"/>
  <c r="AD415" i="1" s="1"/>
  <c r="X415" i="1"/>
  <c r="AB411" i="1"/>
  <c r="AC411" i="1" s="1"/>
  <c r="AD411" i="1" s="1"/>
  <c r="X411" i="1"/>
  <c r="AB407" i="1"/>
  <c r="AC407" i="1" s="1"/>
  <c r="AD407" i="1" s="1"/>
  <c r="X407" i="1"/>
  <c r="AB402" i="1"/>
  <c r="AC402" i="1" s="1"/>
  <c r="AD402" i="1" s="1"/>
  <c r="X402" i="1"/>
  <c r="AB394" i="1"/>
  <c r="AC394" i="1" s="1"/>
  <c r="AD394" i="1" s="1"/>
  <c r="X394" i="1"/>
  <c r="AB390" i="1"/>
  <c r="AC390" i="1" s="1"/>
  <c r="AD390" i="1" s="1"/>
  <c r="X390" i="1"/>
  <c r="AB385" i="1"/>
  <c r="AC385" i="1" s="1"/>
  <c r="AD385" i="1" s="1"/>
  <c r="X385" i="1"/>
  <c r="AB381" i="1"/>
  <c r="AC381" i="1" s="1"/>
  <c r="AD381" i="1" s="1"/>
  <c r="X381" i="1"/>
  <c r="AB377" i="1"/>
  <c r="AC377" i="1" s="1"/>
  <c r="AD377" i="1" s="1"/>
  <c r="X377" i="1"/>
  <c r="X373" i="1"/>
  <c r="AB373" i="1"/>
  <c r="AC373" i="1" s="1"/>
  <c r="AD373" i="1" s="1"/>
  <c r="AB368" i="1"/>
  <c r="AC368" i="1" s="1"/>
  <c r="AD368" i="1" s="1"/>
  <c r="X368" i="1"/>
  <c r="AB360" i="1"/>
  <c r="AC360" i="1" s="1"/>
  <c r="AD360" i="1" s="1"/>
  <c r="X360" i="1"/>
  <c r="AB356" i="1"/>
  <c r="AC356" i="1" s="1"/>
  <c r="AD356" i="1" s="1"/>
  <c r="X356" i="1"/>
  <c r="AB351" i="1"/>
  <c r="AC351" i="1" s="1"/>
  <c r="AD351" i="1" s="1"/>
  <c r="X351" i="1"/>
  <c r="AB347" i="1"/>
  <c r="AC347" i="1" s="1"/>
  <c r="AD347" i="1" s="1"/>
  <c r="X347" i="1"/>
  <c r="X345" i="1"/>
  <c r="AB345" i="1"/>
  <c r="AC345" i="1" s="1"/>
  <c r="AD345" i="1" s="1"/>
  <c r="AB343" i="1"/>
  <c r="AC343" i="1" s="1"/>
  <c r="AD343" i="1" s="1"/>
  <c r="X343" i="1"/>
  <c r="AB339" i="1"/>
  <c r="AC339" i="1" s="1"/>
  <c r="AD339" i="1" s="1"/>
  <c r="X339" i="1"/>
  <c r="AB336" i="1"/>
  <c r="AC336" i="1" s="1"/>
  <c r="AD336" i="1" s="1"/>
  <c r="X336" i="1"/>
  <c r="AB334" i="1"/>
  <c r="AC334" i="1" s="1"/>
  <c r="AD334" i="1" s="1"/>
  <c r="X334" i="1"/>
  <c r="AB330" i="1"/>
  <c r="AC330" i="1" s="1"/>
  <c r="AD330" i="1" s="1"/>
  <c r="X330" i="1"/>
  <c r="AB326" i="1"/>
  <c r="AC326" i="1" s="1"/>
  <c r="AD326" i="1" s="1"/>
  <c r="X326" i="1"/>
  <c r="AB322" i="1"/>
  <c r="AC322" i="1" s="1"/>
  <c r="AD322" i="1" s="1"/>
  <c r="X322" i="1"/>
  <c r="AB317" i="1"/>
  <c r="AC317" i="1" s="1"/>
  <c r="AD317" i="1" s="1"/>
  <c r="X317" i="1"/>
  <c r="AB313" i="1"/>
  <c r="AC313" i="1" s="1"/>
  <c r="AD313" i="1" s="1"/>
  <c r="X313" i="1"/>
  <c r="AB309" i="1"/>
  <c r="AC309" i="1" s="1"/>
  <c r="AD309" i="1" s="1"/>
  <c r="X309" i="1"/>
  <c r="AB307" i="1"/>
  <c r="AC307" i="1" s="1"/>
  <c r="AD307" i="1" s="1"/>
  <c r="X307" i="1"/>
  <c r="AB305" i="1"/>
  <c r="AC305" i="1" s="1"/>
  <c r="AD305" i="1" s="1"/>
  <c r="X305" i="1"/>
  <c r="AB300" i="1"/>
  <c r="AC300" i="1" s="1"/>
  <c r="AD300" i="1" s="1"/>
  <c r="X300" i="1"/>
  <c r="AB296" i="1"/>
  <c r="AC296" i="1" s="1"/>
  <c r="AD296" i="1" s="1"/>
  <c r="X296" i="1"/>
  <c r="AB292" i="1"/>
  <c r="AC292" i="1" s="1"/>
  <c r="AD292" i="1" s="1"/>
  <c r="X292" i="1"/>
  <c r="AB288" i="1"/>
  <c r="AC288" i="1" s="1"/>
  <c r="AD288" i="1" s="1"/>
  <c r="X288" i="1"/>
  <c r="AB283" i="1"/>
  <c r="AC283" i="1" s="1"/>
  <c r="AD283" i="1" s="1"/>
  <c r="X283" i="1"/>
  <c r="AB279" i="1"/>
  <c r="AC279" i="1" s="1"/>
  <c r="AD279" i="1" s="1"/>
  <c r="X279" i="1"/>
  <c r="AB275" i="1"/>
  <c r="AC275" i="1" s="1"/>
  <c r="AD275" i="1" s="1"/>
  <c r="X275" i="1"/>
  <c r="AB271" i="1"/>
  <c r="AC271" i="1" s="1"/>
  <c r="AD271" i="1" s="1"/>
  <c r="X271" i="1"/>
  <c r="AB266" i="1"/>
  <c r="AC266" i="1" s="1"/>
  <c r="AD266" i="1" s="1"/>
  <c r="X266" i="1"/>
  <c r="AB262" i="1"/>
  <c r="AC262" i="1" s="1"/>
  <c r="AD262" i="1" s="1"/>
  <c r="X262" i="1"/>
  <c r="AB258" i="1"/>
  <c r="AC258" i="1" s="1"/>
  <c r="AD258" i="1" s="1"/>
  <c r="X258" i="1"/>
  <c r="AB254" i="1"/>
  <c r="AC254" i="1" s="1"/>
  <c r="AD254" i="1" s="1"/>
  <c r="X254" i="1"/>
  <c r="AB250" i="1"/>
  <c r="AC250" i="1" s="1"/>
  <c r="AD250" i="1" s="1"/>
  <c r="X250" i="1"/>
  <c r="AB245" i="1"/>
  <c r="AC245" i="1" s="1"/>
  <c r="AD245" i="1" s="1"/>
  <c r="X245" i="1"/>
  <c r="AB241" i="1"/>
  <c r="AC241" i="1" s="1"/>
  <c r="AD241" i="1" s="1"/>
  <c r="X241" i="1"/>
  <c r="AB237" i="1"/>
  <c r="AC237" i="1" s="1"/>
  <c r="AD237" i="1" s="1"/>
  <c r="X237" i="1"/>
  <c r="AB233" i="1"/>
  <c r="AC233" i="1" s="1"/>
  <c r="AD233" i="1" s="1"/>
  <c r="X233" i="1"/>
  <c r="AB230" i="1"/>
  <c r="AC230" i="1" s="1"/>
  <c r="AD230" i="1" s="1"/>
  <c r="X230" i="1"/>
  <c r="AB228" i="1"/>
  <c r="AC228" i="1" s="1"/>
  <c r="AD228" i="1" s="1"/>
  <c r="X228" i="1"/>
  <c r="AB224" i="1"/>
  <c r="AC224" i="1" s="1"/>
  <c r="AD224" i="1" s="1"/>
  <c r="X224" i="1"/>
  <c r="AB220" i="1"/>
  <c r="AC220" i="1" s="1"/>
  <c r="AD220" i="1" s="1"/>
  <c r="X220" i="1"/>
  <c r="AB216" i="1"/>
  <c r="AC216" i="1" s="1"/>
  <c r="AD216" i="1" s="1"/>
  <c r="X216" i="1"/>
  <c r="AB211" i="1"/>
  <c r="AC211" i="1" s="1"/>
  <c r="AD211" i="1" s="1"/>
  <c r="X211" i="1"/>
  <c r="AB207" i="1"/>
  <c r="AC207" i="1" s="1"/>
  <c r="AD207" i="1" s="1"/>
  <c r="X207" i="1"/>
  <c r="AB203" i="1"/>
  <c r="AC203" i="1" s="1"/>
  <c r="AD203" i="1" s="1"/>
  <c r="X203" i="1"/>
  <c r="AB199" i="1"/>
  <c r="AC199" i="1" s="1"/>
  <c r="AD199" i="1" s="1"/>
  <c r="X199" i="1"/>
  <c r="AB195" i="1"/>
  <c r="AC195" i="1" s="1"/>
  <c r="AD195" i="1" s="1"/>
  <c r="X195" i="1"/>
  <c r="AB191" i="1"/>
  <c r="AC191" i="1" s="1"/>
  <c r="AD191" i="1" s="1"/>
  <c r="X191" i="1"/>
  <c r="AB187" i="1"/>
  <c r="AC187" i="1" s="1"/>
  <c r="AD187" i="1" s="1"/>
  <c r="X187" i="1"/>
  <c r="AB183" i="1"/>
  <c r="AC183" i="1" s="1"/>
  <c r="AD183" i="1" s="1"/>
  <c r="X183" i="1"/>
  <c r="AB178" i="1"/>
  <c r="AC178" i="1" s="1"/>
  <c r="AD178" i="1" s="1"/>
  <c r="X178" i="1"/>
  <c r="AB174" i="1"/>
  <c r="AC174" i="1" s="1"/>
  <c r="AD174" i="1" s="1"/>
  <c r="X174" i="1"/>
  <c r="AB170" i="1"/>
  <c r="AC170" i="1" s="1"/>
  <c r="AD170" i="1" s="1"/>
  <c r="X170" i="1"/>
  <c r="AB166" i="1"/>
  <c r="AC166" i="1" s="1"/>
  <c r="AD166" i="1" s="1"/>
  <c r="X166" i="1"/>
  <c r="AB161" i="1"/>
  <c r="AC161" i="1" s="1"/>
  <c r="AD161" i="1" s="1"/>
  <c r="X161" i="1"/>
  <c r="AB157" i="1"/>
  <c r="AC157" i="1" s="1"/>
  <c r="AD157" i="1" s="1"/>
  <c r="X157" i="1"/>
  <c r="AB152" i="1"/>
  <c r="AC152" i="1" s="1"/>
  <c r="AD152" i="1" s="1"/>
  <c r="X152" i="1"/>
  <c r="AB148" i="1"/>
  <c r="AC148" i="1" s="1"/>
  <c r="AD148" i="1" s="1"/>
  <c r="X148" i="1"/>
  <c r="AB144" i="1"/>
  <c r="AC144" i="1" s="1"/>
  <c r="AD144" i="1" s="1"/>
  <c r="X144" i="1"/>
  <c r="AB139" i="1"/>
  <c r="AC139" i="1" s="1"/>
  <c r="AD139" i="1" s="1"/>
  <c r="X139" i="1"/>
  <c r="AB135" i="1"/>
  <c r="AC135" i="1" s="1"/>
  <c r="AD135" i="1" s="1"/>
  <c r="X135" i="1"/>
  <c r="AB131" i="1"/>
  <c r="AC131" i="1" s="1"/>
  <c r="AD131" i="1" s="1"/>
  <c r="X131" i="1"/>
  <c r="AB127" i="1"/>
  <c r="AC127" i="1" s="1"/>
  <c r="AD127" i="1" s="1"/>
  <c r="X127" i="1"/>
  <c r="AB122" i="1"/>
  <c r="AC122" i="1" s="1"/>
  <c r="AD122" i="1" s="1"/>
  <c r="X122" i="1"/>
  <c r="AB118" i="1"/>
  <c r="AC118" i="1" s="1"/>
  <c r="AD118" i="1" s="1"/>
  <c r="X118" i="1"/>
  <c r="AB114" i="1"/>
  <c r="AC114" i="1" s="1"/>
  <c r="AD114" i="1" s="1"/>
  <c r="X114" i="1"/>
  <c r="AB110" i="1"/>
  <c r="AC110" i="1" s="1"/>
  <c r="AD110" i="1" s="1"/>
  <c r="X110" i="1"/>
  <c r="AB105" i="1"/>
  <c r="AC105" i="1" s="1"/>
  <c r="AD105" i="1" s="1"/>
  <c r="X105" i="1"/>
  <c r="AB101" i="1"/>
  <c r="AC101" i="1" s="1"/>
  <c r="AD101" i="1" s="1"/>
  <c r="X101" i="1"/>
  <c r="AB97" i="1"/>
  <c r="AC97" i="1" s="1"/>
  <c r="AD97" i="1" s="1"/>
  <c r="X97" i="1"/>
  <c r="AB93" i="1"/>
  <c r="AC93" i="1" s="1"/>
  <c r="AD93" i="1" s="1"/>
  <c r="X93" i="1"/>
  <c r="AB88" i="1"/>
  <c r="AC88" i="1" s="1"/>
  <c r="AD88" i="1" s="1"/>
  <c r="X88" i="1"/>
  <c r="AB84" i="1"/>
  <c r="AC84" i="1" s="1"/>
  <c r="AD84" i="1" s="1"/>
  <c r="X84" i="1"/>
  <c r="AB80" i="1"/>
  <c r="AC80" i="1" s="1"/>
  <c r="AD80" i="1" s="1"/>
  <c r="X80" i="1"/>
  <c r="AB75" i="1"/>
  <c r="AC75" i="1" s="1"/>
  <c r="AD75" i="1" s="1"/>
  <c r="X75" i="1"/>
  <c r="AB71" i="1"/>
  <c r="AC71" i="1" s="1"/>
  <c r="AD71" i="1" s="1"/>
  <c r="X71" i="1"/>
  <c r="AB66" i="1"/>
  <c r="AC66" i="1" s="1"/>
  <c r="AD66" i="1" s="1"/>
  <c r="X66" i="1"/>
  <c r="AB62" i="1"/>
  <c r="AC62" i="1" s="1"/>
  <c r="AD62" i="1" s="1"/>
  <c r="X62" i="1"/>
  <c r="AB58" i="1"/>
  <c r="AC58" i="1" s="1"/>
  <c r="AD58" i="1" s="1"/>
  <c r="X58" i="1"/>
  <c r="AB54" i="1"/>
  <c r="AC54" i="1" s="1"/>
  <c r="AD54" i="1" s="1"/>
  <c r="X54" i="1"/>
  <c r="AB49" i="1"/>
  <c r="AC49" i="1" s="1"/>
  <c r="AD49" i="1" s="1"/>
  <c r="X49" i="1"/>
  <c r="AB45" i="1"/>
  <c r="AC45" i="1" s="1"/>
  <c r="AD45" i="1" s="1"/>
  <c r="X45" i="1"/>
  <c r="AB41" i="1"/>
  <c r="AC41" i="1" s="1"/>
  <c r="AD41" i="1" s="1"/>
  <c r="X41" i="1"/>
  <c r="AB36" i="1"/>
  <c r="AC36" i="1" s="1"/>
  <c r="AD36" i="1" s="1"/>
  <c r="X36" i="1"/>
  <c r="AB32" i="1"/>
  <c r="AC32" i="1" s="1"/>
  <c r="AD32" i="1" s="1"/>
  <c r="X32" i="1"/>
  <c r="AB28" i="1"/>
  <c r="AC28" i="1" s="1"/>
  <c r="AD28" i="1" s="1"/>
  <c r="X28" i="1"/>
</calcChain>
</file>

<file path=xl/sharedStrings.xml><?xml version="1.0" encoding="utf-8"?>
<sst xmlns="http://schemas.openxmlformats.org/spreadsheetml/2006/main" count="1824" uniqueCount="512">
  <si>
    <t>Building</t>
  </si>
  <si>
    <t>Unit</t>
  </si>
  <si>
    <t>Address</t>
  </si>
  <si>
    <t>Unit Name</t>
  </si>
  <si>
    <t>Washer/Dryer Plan</t>
  </si>
  <si>
    <t>7801 B Carlton Arms Rd #0848</t>
  </si>
  <si>
    <t>Congressional II</t>
  </si>
  <si>
    <t>Add conn. &amp; app.</t>
  </si>
  <si>
    <t>A</t>
  </si>
  <si>
    <t>7065 C Patrick Place #1217</t>
  </si>
  <si>
    <t>Patriot</t>
  </si>
  <si>
    <t>7162 A American Way #0231</t>
  </si>
  <si>
    <t>Constitution</t>
  </si>
  <si>
    <t>7874 F Musket Street #1000</t>
  </si>
  <si>
    <t>Declaration</t>
  </si>
  <si>
    <t>7779 B Newport Way #0752</t>
  </si>
  <si>
    <t>Washington II</t>
  </si>
  <si>
    <t>7124 C Old House Rd #0785</t>
  </si>
  <si>
    <t>Gettysburg</t>
  </si>
  <si>
    <t>7125 A Caisson Street #1107</t>
  </si>
  <si>
    <t>Hancock</t>
  </si>
  <si>
    <t>7028 Patrick Place #1182</t>
  </si>
  <si>
    <t>Carlton</t>
  </si>
  <si>
    <t>Existing W/D in unit</t>
  </si>
  <si>
    <t>7538 Carlton Arms Rd #0498</t>
  </si>
  <si>
    <t>Madison</t>
  </si>
  <si>
    <t>Add app. only</t>
  </si>
  <si>
    <t>7759 A Newport Way #0759</t>
  </si>
  <si>
    <t>Presidential</t>
  </si>
  <si>
    <t>7029 D Old House Rd #0122</t>
  </si>
  <si>
    <t>Harrison II</t>
  </si>
  <si>
    <t>7039 C American Way #0133</t>
  </si>
  <si>
    <t>Independence</t>
  </si>
  <si>
    <t>7824 D Musket St #0962</t>
  </si>
  <si>
    <t>7811 D Carlton Arms Dr #0634</t>
  </si>
  <si>
    <t>Liberty</t>
  </si>
  <si>
    <t>7514 D carlton Arms Rd#506</t>
  </si>
  <si>
    <t>Lincoln</t>
  </si>
  <si>
    <t>7812 B Musket St #0946</t>
  </si>
  <si>
    <t>7632 C Carlton Arms Dr #0017</t>
  </si>
  <si>
    <t>7149 A Whitestone Rd #0363</t>
  </si>
  <si>
    <t>7811 A Carlton Arms Dr #0631</t>
  </si>
  <si>
    <t>Hancock II</t>
  </si>
  <si>
    <t>7811 B Carlton Arms Dr #0632</t>
  </si>
  <si>
    <t>7811 C Carlton Arms Dr #0633</t>
  </si>
  <si>
    <t>7817 A Carlton Arms Dr #0635</t>
  </si>
  <si>
    <t>7817 B Carlton Arms Dr #0636</t>
  </si>
  <si>
    <t>7817 D Carlton Arms Dr #0638</t>
  </si>
  <si>
    <t>7823 A Carlton Arms Dr #0639</t>
  </si>
  <si>
    <t>7823 B Carlton Arms Dr #0640</t>
  </si>
  <si>
    <t>7823 C Carlton Arms Dr #0641</t>
  </si>
  <si>
    <t>7823 D Carlton Arms Dr #0642</t>
  </si>
  <si>
    <t>7778 A Newport Way #0707</t>
  </si>
  <si>
    <t>7778 B Newport Way #0708</t>
  </si>
  <si>
    <t>7778 C Newport Way #0709</t>
  </si>
  <si>
    <t>7778 D Newport Way #0710</t>
  </si>
  <si>
    <t>7782 B Newport Way #0712</t>
  </si>
  <si>
    <t>7782 C Newport Way #0713</t>
  </si>
  <si>
    <t>7782 E Newport Way #0715</t>
  </si>
  <si>
    <t>7782 F Newport Way #0716</t>
  </si>
  <si>
    <t>7786 A Newport Way #0717</t>
  </si>
  <si>
    <t>7786 B Newport Way #0718</t>
  </si>
  <si>
    <t>7786 D Newport Way #0720</t>
  </si>
  <si>
    <t>7786 E Newport Way #0721</t>
  </si>
  <si>
    <t>7790 A Newport Way #0723</t>
  </si>
  <si>
    <t>7790 B Newport Way #0724</t>
  </si>
  <si>
    <t>7790 C Newport Way #0725</t>
  </si>
  <si>
    <t>7790 D Newport Way #0726</t>
  </si>
  <si>
    <t>7783 C Newport Way #0729</t>
  </si>
  <si>
    <t>Congressional I</t>
  </si>
  <si>
    <t>7783 G Newport Way #0733</t>
  </si>
  <si>
    <t>7787 B Newport Way #0736</t>
  </si>
  <si>
    <t>7787 F Newport Way #0740</t>
  </si>
  <si>
    <t>7762 B Newport Way #0696</t>
  </si>
  <si>
    <t>7762 C Newport Way #0697</t>
  </si>
  <si>
    <t>7762 D Newport Way #0698</t>
  </si>
  <si>
    <t>7766 A Newport Way #0699</t>
  </si>
  <si>
    <t>7766 B Newport Way #0700</t>
  </si>
  <si>
    <t>7766 C Newport Way #0701</t>
  </si>
  <si>
    <t>7766 D Newport Way #0702</t>
  </si>
  <si>
    <t>7770 A Newport Way #0703</t>
  </si>
  <si>
    <t>7770 B Newport Way #0704</t>
  </si>
  <si>
    <t>7770 C Newport Way #0705</t>
  </si>
  <si>
    <t>7770 D Newport Way #0706</t>
  </si>
  <si>
    <t>7771 A Newport Way #0743</t>
  </si>
  <si>
    <t>7771 B Newport Way #0744</t>
  </si>
  <si>
    <t>Washington III</t>
  </si>
  <si>
    <t>7771 C Newport Way #O745</t>
  </si>
  <si>
    <t>7771 D Newport Way #0746</t>
  </si>
  <si>
    <t>7775 A Newport Way #0747</t>
  </si>
  <si>
    <t>Washington I</t>
  </si>
  <si>
    <t>7775 B Newport Way #0748</t>
  </si>
  <si>
    <t>7775 C Newport Way #0749</t>
  </si>
  <si>
    <t>7775 D Newport Way #0750</t>
  </si>
  <si>
    <t>7779 A Newport Way #0751</t>
  </si>
  <si>
    <t>7779 C Newport Way #0753</t>
  </si>
  <si>
    <t>7779 D Newport Way #0754</t>
  </si>
  <si>
    <t>7755 A Newport Way #0755</t>
  </si>
  <si>
    <t>7755 B Newport Way #0756</t>
  </si>
  <si>
    <t>7755 C Newport Way #0757</t>
  </si>
  <si>
    <t>7755 D Newport Way #0758</t>
  </si>
  <si>
    <t>7759 B Newport Way #0760</t>
  </si>
  <si>
    <t>7759 C Newport Way #0761</t>
  </si>
  <si>
    <t>7759 D Newport Way #0762</t>
  </si>
  <si>
    <t>7763 A Newport Way #0763</t>
  </si>
  <si>
    <t>7763 B Newport Way #0764</t>
  </si>
  <si>
    <t>7763 C Newport Way #0765</t>
  </si>
  <si>
    <t>7763 D Newport Way #0766</t>
  </si>
  <si>
    <t>7767 A Newport Way #0767</t>
  </si>
  <si>
    <t>7767 B Newport Way #0768</t>
  </si>
  <si>
    <t>7767 C Newport Way #0769</t>
  </si>
  <si>
    <t>7767 D Newport Way #0770</t>
  </si>
  <si>
    <t>7743 A Newport Way #0771</t>
  </si>
  <si>
    <t>7743 B Newport Way #0772</t>
  </si>
  <si>
    <t>7743 C Newport Way #0773</t>
  </si>
  <si>
    <t>7743 D Newport Way #0774</t>
  </si>
  <si>
    <t>7749 A Newport Way #0775</t>
  </si>
  <si>
    <t>7749 B Newport Way #0776</t>
  </si>
  <si>
    <t>7749 D Newport Way #0778</t>
  </si>
  <si>
    <t>7118 A Old House Rd #0779</t>
  </si>
  <si>
    <t>7118 B Old House Rd #0780</t>
  </si>
  <si>
    <t>7118 C Old House Rd #0781</t>
  </si>
  <si>
    <t>7118 D Old House Rd #0782</t>
  </si>
  <si>
    <t>7124 A Old House Rd #0783</t>
  </si>
  <si>
    <t>7124 B Old House Rd #0784</t>
  </si>
  <si>
    <t>7124 D Old House Rd #0786</t>
  </si>
  <si>
    <t>7130 A Old House Rd #0787</t>
  </si>
  <si>
    <t>7130 B Old House Rd #0788</t>
  </si>
  <si>
    <t>7130 C Old House Rd #0789</t>
  </si>
  <si>
    <t>7130 D Old House Rd #0790</t>
  </si>
  <si>
    <t>7136 A Old House Rd #0791</t>
  </si>
  <si>
    <t>7136 B Old House Rd #0792</t>
  </si>
  <si>
    <t>7136 C Old House Rd #0793</t>
  </si>
  <si>
    <t>7136 D Old House Rd #0794</t>
  </si>
  <si>
    <t>7740 A Carlton Arms Rd #0795</t>
  </si>
  <si>
    <t>7740 B Carlton Arms Rd #0796</t>
  </si>
  <si>
    <t>7740 C Carlton Arms Rd #0797</t>
  </si>
  <si>
    <t>7740 D Carlton Arms Rd #0798</t>
  </si>
  <si>
    <t>7746 A Carlton Arms Rd #0799</t>
  </si>
  <si>
    <t>7746 C Carlton Arms Rd #0801</t>
  </si>
  <si>
    <t>7746 D Carlton Arms Rd #0802</t>
  </si>
  <si>
    <t>7750 Carlton Arms Rd #0803</t>
  </si>
  <si>
    <t>7752 Carlton Arms Rd #0804</t>
  </si>
  <si>
    <t>7754 Carlton Arms Rd #0805</t>
  </si>
  <si>
    <t>Jefferson I</t>
  </si>
  <si>
    <t>7756 Carlton Arms Rd #0806</t>
  </si>
  <si>
    <t>7758 Carlton Arms Rd #0807</t>
  </si>
  <si>
    <t>7760 Carlton Arms Rd #0808</t>
  </si>
  <si>
    <t>7762 Carlton Arms Rd #0809</t>
  </si>
  <si>
    <t>7764 Carlton Arms Rd #0810</t>
  </si>
  <si>
    <t>7766 Carlton Arms Rd #0811</t>
  </si>
  <si>
    <t>7768 Carlton Arms Rd #0812</t>
  </si>
  <si>
    <t>Express Upgrades</t>
  </si>
  <si>
    <t>Lake Castleton</t>
  </si>
  <si>
    <t>SEQUENCING OF UNITS</t>
  </si>
  <si>
    <t>Occupied</t>
  </si>
  <si>
    <t xml:space="preserve">DATE:  </t>
  </si>
  <si>
    <t>Revision #</t>
  </si>
  <si>
    <t>7817 C Carlton Arms Dr #0637</t>
  </si>
  <si>
    <t>No renovation</t>
  </si>
  <si>
    <t/>
  </si>
  <si>
    <t>7804 A Musket St #0935</t>
  </si>
  <si>
    <t>7804 B Musket St #0936</t>
  </si>
  <si>
    <t>7804 C Musket St #0937</t>
  </si>
  <si>
    <t>7804 D Musket St #0938</t>
  </si>
  <si>
    <t>7808 C Musket St #0941</t>
  </si>
  <si>
    <t>7808 F Musket St #0944</t>
  </si>
  <si>
    <t>7812 A Musket St #0945</t>
  </si>
  <si>
    <t>7812 D Musket St #0948</t>
  </si>
  <si>
    <t>7816 A Muskset St #0951</t>
  </si>
  <si>
    <t>7816 B Musket St #0952</t>
  </si>
  <si>
    <t>7816 C Musket St #0953</t>
  </si>
  <si>
    <t>7816 D Musket St #0954</t>
  </si>
  <si>
    <t>7820 A Musket St #0955</t>
  </si>
  <si>
    <t>7820 B Musket St #0956</t>
  </si>
  <si>
    <t>7820 C Musket #0957</t>
  </si>
  <si>
    <t>7820 D Musket St #0958</t>
  </si>
  <si>
    <t>7824 A Musket St #0959</t>
  </si>
  <si>
    <t>7824 B Musket St #0960</t>
  </si>
  <si>
    <t>7824 C Musket St #0961</t>
  </si>
  <si>
    <t>7828 A Musket St #0963</t>
  </si>
  <si>
    <t>7828 B Musket St #0964</t>
  </si>
  <si>
    <t>7828 C Musket St #0965</t>
  </si>
  <si>
    <t>7828 D Musket St #0966</t>
  </si>
  <si>
    <t>7832 A Musket St #0967</t>
  </si>
  <si>
    <t>7832 B Musket St #0968</t>
  </si>
  <si>
    <t>7832 C Musket St #969</t>
  </si>
  <si>
    <t>7832 D Musket St #0970</t>
  </si>
  <si>
    <t>7836 A Musket St #0971</t>
  </si>
  <si>
    <t>7836 B Musket St  #0972</t>
  </si>
  <si>
    <t>7836 C Musket St #0973</t>
  </si>
  <si>
    <t>7836 D Musket St #0974</t>
  </si>
  <si>
    <t>7840 A Musket St #0975</t>
  </si>
  <si>
    <t>7840 B Musket St  #0976</t>
  </si>
  <si>
    <t>7840 C Musket St. #0977</t>
  </si>
  <si>
    <t>7840 D Musket Street #0978</t>
  </si>
  <si>
    <t>7844 Musket Street #0979</t>
  </si>
  <si>
    <t>7846 Musket Street #0980</t>
  </si>
  <si>
    <t>7848 Musket Street #0981</t>
  </si>
  <si>
    <t>Jefferson II</t>
  </si>
  <si>
    <t>7850 Musket Street #0982</t>
  </si>
  <si>
    <t>7852 Musket Street #0983</t>
  </si>
  <si>
    <t>7854 Musket Street #0984</t>
  </si>
  <si>
    <t>7856 Musket Street #0985</t>
  </si>
  <si>
    <t>7858 Musket Street #0986</t>
  </si>
  <si>
    <t>7860 Musket Street #0987</t>
  </si>
  <si>
    <t>7862 Musket Street #0988</t>
  </si>
  <si>
    <t>7864 Musket Street #0989</t>
  </si>
  <si>
    <t>7866 Musket Street #0990</t>
  </si>
  <si>
    <t>7870 A Musket Street #0991</t>
  </si>
  <si>
    <t>7870 B Musket Street #0992</t>
  </si>
  <si>
    <t>7870 C Musket Street #0993</t>
  </si>
  <si>
    <t>7870 D Musket Street #0994</t>
  </si>
  <si>
    <t>7874 C Musket Street #0997</t>
  </si>
  <si>
    <t>7878 A Musket Street #1001</t>
  </si>
  <si>
    <t>7878 D Musket Street #1004</t>
  </si>
  <si>
    <t>7882 A Musket Street #1007</t>
  </si>
  <si>
    <t>7882 B Musket Street #1008</t>
  </si>
  <si>
    <t>7882 C Musket Street #1009</t>
  </si>
  <si>
    <t>7882 D Musket Street #1010</t>
  </si>
  <si>
    <t>7908 Carlton Arms Road #1079</t>
  </si>
  <si>
    <t>7910 Carlton Arms Road #1080</t>
  </si>
  <si>
    <t>7912 Carlton Arms Road #1081</t>
  </si>
  <si>
    <t>7914 Carlton Arms Road #1082</t>
  </si>
  <si>
    <t>7916 Carlton Arms Road #1083</t>
  </si>
  <si>
    <t>7918 Carlton Arms Road #1084</t>
  </si>
  <si>
    <t>7920 Carlton Arms Rd #1085</t>
  </si>
  <si>
    <t>7922 Carlton Arms Road #1086</t>
  </si>
  <si>
    <t>7924 Carlton Arms Road #1087</t>
  </si>
  <si>
    <t>7926 Carlton Arms Road #1088</t>
  </si>
  <si>
    <t>7928 Carlton Arms Road #1089</t>
  </si>
  <si>
    <t>7930 Carlton Arms Road #1090</t>
  </si>
  <si>
    <t>7135 A Caisson Street #1091</t>
  </si>
  <si>
    <t>7135 B Caisson Street #1092</t>
  </si>
  <si>
    <t>7135 C Caisson Street #1093</t>
  </si>
  <si>
    <t>7135 D Caisson Street #1094</t>
  </si>
  <si>
    <t>7141 A Caisson Street #1095</t>
  </si>
  <si>
    <t>7141 B Caisson Street #1096</t>
  </si>
  <si>
    <t>7141 C Caisson Street #1097</t>
  </si>
  <si>
    <t>7141 D Caisson St #1098</t>
  </si>
  <si>
    <t>7125 D Caisson Street #1110</t>
  </si>
  <si>
    <t>7047 A Patrick Place #1203</t>
  </si>
  <si>
    <t>Patriot II</t>
  </si>
  <si>
    <t>7047 B Patrick Place #1204</t>
  </si>
  <si>
    <t>7047 C Patrick Place #1205</t>
  </si>
  <si>
    <t>7047 D Patrick Place #1206</t>
  </si>
  <si>
    <t>7053 A Patrick Place #1207</t>
  </si>
  <si>
    <t>7053 B Patrick Place #1208</t>
  </si>
  <si>
    <t>7053 C Patrick Place #1209</t>
  </si>
  <si>
    <t>7053 D Patrick Place #1210</t>
  </si>
  <si>
    <t>7059 A Patrick Place #1211</t>
  </si>
  <si>
    <t>7059 B Patrick Place #1212</t>
  </si>
  <si>
    <t>7059 C Patrick Place #1213</t>
  </si>
  <si>
    <t>7059 D Patrick Place #1214</t>
  </si>
  <si>
    <t>7065 A Patrick Place #1215</t>
  </si>
  <si>
    <t>7065 B Patrick Place #1216</t>
  </si>
  <si>
    <t>7065 D Patrick Place #1218</t>
  </si>
  <si>
    <t>7037 A Patrick Place #1219</t>
  </si>
  <si>
    <t>7037 B Patrick Place #1220</t>
  </si>
  <si>
    <t>7037 C Patrick Place #1221</t>
  </si>
  <si>
    <t>7037 D Patrick Place #1222</t>
  </si>
  <si>
    <t>7043 A Patrick Place #1223</t>
  </si>
  <si>
    <t>7043 B Patrick Place #1224</t>
  </si>
  <si>
    <t>7043 C Patrick Place #1225</t>
  </si>
  <si>
    <t>7043 D Patrick Place #1226</t>
  </si>
  <si>
    <t>7029 A Patrick Place #1227</t>
  </si>
  <si>
    <t>7029 B Patrick Place #1228</t>
  </si>
  <si>
    <t>7029 C Patrick Place #1229</t>
  </si>
  <si>
    <t>7029 D Patrick Place #1230</t>
  </si>
  <si>
    <t>7033 A Patrick Place #1231</t>
  </si>
  <si>
    <t>7033 B Patrick Place #1232</t>
  </si>
  <si>
    <t>7033 C Patrick Place #1233</t>
  </si>
  <si>
    <t>7033 D Patrick Place #1234</t>
  </si>
  <si>
    <t>7006 Patrick Place #1171</t>
  </si>
  <si>
    <t>7008 Patrick Place #1172</t>
  </si>
  <si>
    <t>7010 Patrick Place #1173</t>
  </si>
  <si>
    <t>7012 Patrick Place #1174</t>
  </si>
  <si>
    <t>7014 Patrick Place #1175</t>
  </si>
  <si>
    <t>7016 Patrick Place #1176</t>
  </si>
  <si>
    <t>7018 Patrick Place #1177</t>
  </si>
  <si>
    <t>7020 Patrick Place #1178</t>
  </si>
  <si>
    <t>7022 Patrick Place #1179</t>
  </si>
  <si>
    <t>7024 Patrick Place #1180</t>
  </si>
  <si>
    <t>7026 Patrick Place #1181</t>
  </si>
  <si>
    <t>7007 A Patrick Place #1235</t>
  </si>
  <si>
    <t>7007 B Patrick Place #1236</t>
  </si>
  <si>
    <t>7007 C Patrick Place #1237</t>
  </si>
  <si>
    <t>7007 D Patrick Place #1238</t>
  </si>
  <si>
    <t>7013 A Patrick Place #1239</t>
  </si>
  <si>
    <t>7013 B Patrick Place #1240</t>
  </si>
  <si>
    <t>7013 C Patrick Place #1241</t>
  </si>
  <si>
    <t>7013 D Patrick Place #1242</t>
  </si>
  <si>
    <t>7019 A Patrick Place #1243</t>
  </si>
  <si>
    <t>7019 B Patrick Place #1244</t>
  </si>
  <si>
    <t>7019 C Patrick Place #1245</t>
  </si>
  <si>
    <t>7019 D Patrick Place #1246</t>
  </si>
  <si>
    <t>7831 Carlton Arms Dr #1247</t>
  </si>
  <si>
    <t>7833 Carlton Arms Drive #1248</t>
  </si>
  <si>
    <t>7835 Carlton Arms Dr #1249</t>
  </si>
  <si>
    <t>7837 Carlton Arms Dr #1250</t>
  </si>
  <si>
    <t>7839 Carlton Arms Dr #1251</t>
  </si>
  <si>
    <t>7841 Carlton Arms Dr #1252</t>
  </si>
  <si>
    <t>7843 Carlton Arms Dr #1253</t>
  </si>
  <si>
    <t>7845 Carlton Arms Dr #1254</t>
  </si>
  <si>
    <t>7847 Carlton Arms Dr #1255</t>
  </si>
  <si>
    <t>7849 Carlton Arms Dr #1256</t>
  </si>
  <si>
    <t>7851 Carlton Arms Dr #1257</t>
  </si>
  <si>
    <t>7853 Carlton Arms Dr #1258</t>
  </si>
  <si>
    <t>7745 A Carlton Arms Dr #0643</t>
  </si>
  <si>
    <t>7745 B Carlton Arms Dr #0644</t>
  </si>
  <si>
    <t>7745 C Carlton Arms Dr #0645</t>
  </si>
  <si>
    <t>7745 D Carlton Arms Dr #0646</t>
  </si>
  <si>
    <t>7751 A Carlton Arms Dr #0647</t>
  </si>
  <si>
    <t>7751 D Carlton Arms Dr #0650</t>
  </si>
  <si>
    <t>7757 C Carlton Arms Dr #0655</t>
  </si>
  <si>
    <t>7757 F Carlton Arms Dr #0658</t>
  </si>
  <si>
    <t>7763 A Carlton Arms Dr #0659</t>
  </si>
  <si>
    <t>7763 B Carlton Arms Dr #0660</t>
  </si>
  <si>
    <t>7763 C Carlton Arms Dr #0661</t>
  </si>
  <si>
    <t>7763 D Carlton Arms Dr #0662</t>
  </si>
  <si>
    <t>7010 A Old House Rd #0663</t>
  </si>
  <si>
    <t>7010 B Old House Rd #0664</t>
  </si>
  <si>
    <t>7010 C Old House Road #0665</t>
  </si>
  <si>
    <t>7010 D Old House Rd #0666</t>
  </si>
  <si>
    <t>7016 A Old House Road #0667</t>
  </si>
  <si>
    <t>7016 B Old House Road #0668</t>
  </si>
  <si>
    <t>7016 C Old House Rd #0669</t>
  </si>
  <si>
    <t>7016 D Old House Rd #0670</t>
  </si>
  <si>
    <t>7022 A Old House Road #0671</t>
  </si>
  <si>
    <t>7022 B Old House Road #0672</t>
  </si>
  <si>
    <t>7022 C Old House Road #0673</t>
  </si>
  <si>
    <t>7022 D Old House Road #0674</t>
  </si>
  <si>
    <t>7028 A Old House Road #0675</t>
  </si>
  <si>
    <t>7028 B Old House Road #0676</t>
  </si>
  <si>
    <t>7028 C Old House Road #0677</t>
  </si>
  <si>
    <t>7028 D Old House Road #0678</t>
  </si>
  <si>
    <t>7711 A Newport Way #0139</t>
  </si>
  <si>
    <t>7711 B Newport Way #0140</t>
  </si>
  <si>
    <t>7711 C Newport Way #0141</t>
  </si>
  <si>
    <t>7711 D Newport Way #0142</t>
  </si>
  <si>
    <t>7717 A Newport Way #0143</t>
  </si>
  <si>
    <t>7717 D Newport Way #0146</t>
  </si>
  <si>
    <t>7723 C Newport Way #0151</t>
  </si>
  <si>
    <t>7723 F Newport Way #0154</t>
  </si>
  <si>
    <t>7729 A Newport Way #0155</t>
  </si>
  <si>
    <t>7729 B Newport Way #0156</t>
  </si>
  <si>
    <t>7729 C Newport Way #0157</t>
  </si>
  <si>
    <t>7729 D Newport Way #0158</t>
  </si>
  <si>
    <t>7121 A Old House Rd #0167</t>
  </si>
  <si>
    <t>7121 D Old House Rd #0170</t>
  </si>
  <si>
    <t>7145 A Old House Rd #0181</t>
  </si>
  <si>
    <t>7145 B Old House Rd #0182</t>
  </si>
  <si>
    <t>7145 C Old House Rd #0183</t>
  </si>
  <si>
    <t>7145 D Old House Rd #0184</t>
  </si>
  <si>
    <t>7151 A Old House Rd #0185</t>
  </si>
  <si>
    <t>7151 C Old House Rd #0187</t>
  </si>
  <si>
    <t>7151 D Old House Rd #0188</t>
  </si>
  <si>
    <t>7157 A Old House Rd #0189</t>
  </si>
  <si>
    <t>7157 B Old House Rd #0190</t>
  </si>
  <si>
    <t>7157 C Old House Rd #0191</t>
  </si>
  <si>
    <t>7157 D Old House Rd #0192</t>
  </si>
  <si>
    <t>7163 A Old House Rd #0193</t>
  </si>
  <si>
    <t>7163 B Old House Rd #0194</t>
  </si>
  <si>
    <t>7163 C Old House Rd #0195</t>
  </si>
  <si>
    <t>7163 D Old House Rd #0196</t>
  </si>
  <si>
    <t>7722 A Carlton Arms Rd #0205</t>
  </si>
  <si>
    <t>7722 D Carlton Arms Rd #0208</t>
  </si>
  <si>
    <t>7144 A American Way #0219</t>
  </si>
  <si>
    <t>7144 B American Way #0220</t>
  </si>
  <si>
    <t>7144 C American Way #0221</t>
  </si>
  <si>
    <t>7144 D American Way #0222</t>
  </si>
  <si>
    <t>7150 A American Way #0223</t>
  </si>
  <si>
    <t>7150 B American Way #0224</t>
  </si>
  <si>
    <t>7150 C American Way #0225</t>
  </si>
  <si>
    <t>7150 D American Way #0226</t>
  </si>
  <si>
    <t>7156 A American Way #0227</t>
  </si>
  <si>
    <t>7156 B American Way #0228</t>
  </si>
  <si>
    <t>7156 C American Way #0229</t>
  </si>
  <si>
    <t>7156 D American Way #0230</t>
  </si>
  <si>
    <t>7162 B American Way #0232</t>
  </si>
  <si>
    <t>7162 C American Way #0233</t>
  </si>
  <si>
    <t>7162 D American Way #0234</t>
  </si>
  <si>
    <t>7118 a American Way #0235</t>
  </si>
  <si>
    <t>7118 B American Way #0236</t>
  </si>
  <si>
    <t>7118 C American Way #0237</t>
  </si>
  <si>
    <t>7118 D American Way #0238</t>
  </si>
  <si>
    <t>7124 A American Way #0239</t>
  </si>
  <si>
    <t>7124 B American Way #0240</t>
  </si>
  <si>
    <t>7124 C American Way #0241</t>
  </si>
  <si>
    <t>7124 D American Way #0242</t>
  </si>
  <si>
    <t>7130 A American Way #0243</t>
  </si>
  <si>
    <t>7130 B American Way #0244</t>
  </si>
  <si>
    <t>7130 C American Way #0245</t>
  </si>
  <si>
    <t>7130 D American Way #0246</t>
  </si>
  <si>
    <t>7048 A Patrick Place #1183</t>
  </si>
  <si>
    <t>7048 B Patrick Place #1184</t>
  </si>
  <si>
    <t>7048 C Patrick Place #1185</t>
  </si>
  <si>
    <t>7048 D Patrick Place #1186</t>
  </si>
  <si>
    <t>7054 C Patrick Place #1189</t>
  </si>
  <si>
    <t>7054 F Patrick Place #1192</t>
  </si>
  <si>
    <t>7060 A Patrick Place #1193</t>
  </si>
  <si>
    <t>7060 D Patrick Place #1196</t>
  </si>
  <si>
    <t>7066 A Patrick Place #1199</t>
  </si>
  <si>
    <t>7066 B Patrick Place #1200</t>
  </si>
  <si>
    <t>7066 C Patrick Place #1201</t>
  </si>
  <si>
    <t>7066 D Patrick Place #1202</t>
  </si>
  <si>
    <t>7017 A Caisson Street #1129</t>
  </si>
  <si>
    <t>7017 D Caisson Street #1132</t>
  </si>
  <si>
    <t>7925 A Carlton Arms Dr #1143</t>
  </si>
  <si>
    <t>7925 B Carlton Arms Dr #1144</t>
  </si>
  <si>
    <t>7925 C Carlton Arms Dr #1145</t>
  </si>
  <si>
    <t>7925 D Carlton Arms Dr #1146</t>
  </si>
  <si>
    <t>7931 A Carlton Arms Dr #1147</t>
  </si>
  <si>
    <t>7931 B Carlton Arms Dr #1148</t>
  </si>
  <si>
    <t>7931 C Carlton Arms Dr #1149</t>
  </si>
  <si>
    <t>7931 D Carlton Arms Dr #1150</t>
  </si>
  <si>
    <t>7937 A Carlton Arms Dr #1151</t>
  </si>
  <si>
    <t>7937 B Carlton Arms Dr #1152</t>
  </si>
  <si>
    <t>7937 C Carlton Arms Dr #1153</t>
  </si>
  <si>
    <t>7937 D Carlton Arms Dr #1154</t>
  </si>
  <si>
    <t>7943 A Carlton Arms Dr #1155</t>
  </si>
  <si>
    <t>7943 B Carlton Arms Dr #1156</t>
  </si>
  <si>
    <t>7943 C Carlton Arms Dr #1157</t>
  </si>
  <si>
    <t>7943 D Carlton Arms Dr #1158</t>
  </si>
  <si>
    <t>7909 A Carlton Arms Dr #1159</t>
  </si>
  <si>
    <t>7909 B Carlton Arms Dr #1160</t>
  </si>
  <si>
    <t>7909 C Carlton Arms Dr #1161</t>
  </si>
  <si>
    <t>7909 D Carlton Arms Dr #1162</t>
  </si>
  <si>
    <t>7915 A Carlton Arms Dr #1163</t>
  </si>
  <si>
    <t>7915 B Carlton Arms Dr #1164</t>
  </si>
  <si>
    <t>7915 C Carlton Arms Dr #1165</t>
  </si>
  <si>
    <t>7915 D Carlton Arms Dr #1166</t>
  </si>
  <si>
    <t>7921 A Carlton Arms Dr #1167</t>
  </si>
  <si>
    <t>7921 B Carlton Arms Dr #1168</t>
  </si>
  <si>
    <t>7921 C Carlton Arms Dr #1169</t>
  </si>
  <si>
    <t>7921 D Carlton Arms Dr #1170</t>
  </si>
  <si>
    <t>7022 A American Way #0063</t>
  </si>
  <si>
    <t>7022 B American Way #0064</t>
  </si>
  <si>
    <t>Harrison I</t>
  </si>
  <si>
    <t>7022 C American Way #0065</t>
  </si>
  <si>
    <t>7022 D American Way #0066</t>
  </si>
  <si>
    <t>7028 A American Way #0067</t>
  </si>
  <si>
    <t>7028 B American Way #0068</t>
  </si>
  <si>
    <t>7028 C American Way #0069</t>
  </si>
  <si>
    <t>7028 D American Way #0070</t>
  </si>
  <si>
    <t>7715 A Carlton Arms Drive # 0071</t>
  </si>
  <si>
    <t>7715 B Carlton Arms Drive # 0072</t>
  </si>
  <si>
    <t>7715 C Carlton Arms Drive # 0073</t>
  </si>
  <si>
    <t>7715 D Carlton Arms Drive #74</t>
  </si>
  <si>
    <t>7721 A Carlton Arms Dr #75</t>
  </si>
  <si>
    <t>7721 B Carlton Arms Drive #76</t>
  </si>
  <si>
    <t>7721 C Carlton Arms Drive #77</t>
  </si>
  <si>
    <t>7721 D Carlton Arms Dr. #78</t>
  </si>
  <si>
    <t>7011 A Old House Road #103</t>
  </si>
  <si>
    <t>7011 B Old House Road#0104</t>
  </si>
  <si>
    <t>7011 C Old House Rd #0105</t>
  </si>
  <si>
    <t>7011 D Old House Rd #0106</t>
  </si>
  <si>
    <t>7017 A Old House Rd #0107</t>
  </si>
  <si>
    <t>7017 D Old House Rd #0110</t>
  </si>
  <si>
    <t>7023 C Old House Rd #0115</t>
  </si>
  <si>
    <t>7023 F Old House Rd #0118</t>
  </si>
  <si>
    <t>7029 A Old House Rd #0119</t>
  </si>
  <si>
    <t>7029 B Old House Rd #0120</t>
  </si>
  <si>
    <t>7029 C Old House Rd #0121</t>
  </si>
  <si>
    <t>7712 A Newport Way  #0123</t>
  </si>
  <si>
    <t>7712 B Newport Way #0124</t>
  </si>
  <si>
    <t>7712 C Newport Way #0125</t>
  </si>
  <si>
    <t>7712 D Newport Way #0126</t>
  </si>
  <si>
    <t>7718 A Newport Way #0127</t>
  </si>
  <si>
    <t>7718 B Newport Way #0128</t>
  </si>
  <si>
    <t>7718 C Newport Way #0129</t>
  </si>
  <si>
    <t>7718 D Newport Way #0130</t>
  </si>
  <si>
    <t>7762 A Newport Way #0695</t>
  </si>
  <si>
    <t>7749 C Newport Way #0777</t>
  </si>
  <si>
    <t>7746 B Carlton Arms Rd #0800</t>
  </si>
  <si>
    <t>7770 Carlton Arms Rd #0813</t>
  </si>
  <si>
    <t>7772 Carlton Arms Rd #0814</t>
  </si>
  <si>
    <t>7151 B Old House Rd #0186</t>
  </si>
  <si>
    <t>NOTES</t>
  </si>
  <si>
    <t>Vacant Unit</t>
  </si>
  <si>
    <t>Leased but not occupied</t>
  </si>
  <si>
    <t>Actual</t>
  </si>
  <si>
    <t>Contract Amount</t>
  </si>
  <si>
    <t>Change Order Amount</t>
  </si>
  <si>
    <t>Permit/Inspection Fees</t>
  </si>
  <si>
    <t>Total Reno Costs</t>
  </si>
  <si>
    <t>Appliances</t>
  </si>
  <si>
    <t>ACTUAL COSTS</t>
  </si>
  <si>
    <t>VARIANCES</t>
  </si>
  <si>
    <t>COMPARISON</t>
  </si>
  <si>
    <t>Budget Reno Costs</t>
  </si>
  <si>
    <t>Budget Appliances</t>
  </si>
  <si>
    <t>Total Budget</t>
  </si>
  <si>
    <t>PHASE I ROLLOUT</t>
  </si>
  <si>
    <r>
      <t xml:space="preserve">Budget Reno Costs to Actual </t>
    </r>
    <r>
      <rPr>
        <sz val="10"/>
        <color rgb="FFFF0000"/>
        <rFont val="Garamond"/>
        <family val="1"/>
      </rPr>
      <t>(OVER)</t>
    </r>
  </si>
  <si>
    <r>
      <t>Budget Appliance Costs to Actual</t>
    </r>
    <r>
      <rPr>
        <sz val="10"/>
        <color rgb="FFFF0000"/>
        <rFont val="Garamond"/>
        <family val="1"/>
      </rPr>
      <t xml:space="preserve"> (OVER)</t>
    </r>
  </si>
  <si>
    <r>
      <t xml:space="preserve">$'s Diff </t>
    </r>
    <r>
      <rPr>
        <sz val="10"/>
        <color rgb="FFFF0000"/>
        <rFont val="Garamond"/>
        <family val="1"/>
      </rPr>
      <t>(OVER)</t>
    </r>
  </si>
  <si>
    <r>
      <t xml:space="preserve">% Diff </t>
    </r>
    <r>
      <rPr>
        <sz val="10"/>
        <color rgb="FFFF0000"/>
        <rFont val="Garamond"/>
        <family val="1"/>
      </rPr>
      <t>(OVER)</t>
    </r>
  </si>
  <si>
    <t>Projected Turn Over</t>
  </si>
  <si>
    <t>Actual Turn Over</t>
  </si>
  <si>
    <t>Upgrade Level</t>
  </si>
  <si>
    <t>Misslabeled</t>
  </si>
  <si>
    <t>Renovate Week Of</t>
  </si>
  <si>
    <t>END OF PHASE I ROLLOUT</t>
  </si>
  <si>
    <t>Unoccupied</t>
  </si>
  <si>
    <t>Existing W/D Connect</t>
  </si>
  <si>
    <t>ADDED NEW SHOWER CURTAIN ROD FROM HERE DOW</t>
  </si>
  <si>
    <t>New garbage disposal</t>
  </si>
  <si>
    <t>Unoccupied/ceramic tile</t>
  </si>
  <si>
    <t>Unoccupied/new toilet</t>
  </si>
  <si>
    <t>Newe layout W/D</t>
  </si>
  <si>
    <t>Exist cabinets-good shape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</si>
</sst>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$&quot;#,##0_);[Red]\(&quot;$&quot;#,##0\)"/>
    <numFmt numFmtId="164" formatCode="&quot;$&quot;#,##0"/>
    <numFmt numFmtId="165" formatCode="mm/dd/yy;@"/>
    <numFmt numFmtId="166" formatCode="0.00_);[Red]\(0.00\)"/>
    <numFmt numFmtId="167" formatCode="&quot;$&quot;#,##0.0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Garamond"/>
      <family val="1"/>
    </font>
    <font>
      <sz val="10"/>
      <color rgb="FFFF0000"/>
      <name val="Garamond"/>
      <family val="1"/>
    </font>
    <font>
      <sz val="11"/>
      <color theme="1"/>
      <name val="Garamond"/>
      <family val="1"/>
    </font>
    <font>
      <u/>
      <sz val="11"/>
      <color theme="10"/>
      <name val="Calibri"/>
      <family val="2"/>
      <scheme val="minor"/>
    </font>
    <font>
      <sz val="18"/>
      <color theme="1"/>
      <name val="Garamond"/>
      <family val="1"/>
    </font>
    <font>
      <sz val="22"/>
      <color theme="1"/>
      <name val="Garamond"/>
      <family val="1"/>
    </font>
    <font>
      <sz val="26"/>
      <color theme="1"/>
      <name val="Garamond"/>
      <family val="1"/>
    </font>
    <font>
      <sz val="10"/>
      <name val="Garamond"/>
      <family val="1"/>
    </font>
    <font>
      <sz val="14"/>
      <name val="Garamond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9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/>
    <xf numFmtId="0" fontId="2" fillId="0" borderId="7" xfId="0" applyFont="1" applyBorder="1" applyAlignment="1">
      <alignment horizontal="center"/>
    </xf>
    <xf numFmtId="0" fontId="1" fillId="0" borderId="7" xfId="0" applyFont="1" applyBorder="1"/>
    <xf numFmtId="0" fontId="1" fillId="0" borderId="7" xfId="0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0" fontId="4" fillId="0" borderId="0" xfId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1" fillId="2" borderId="0" xfId="0" applyFont="1" applyFill="1"/>
    <xf numFmtId="14" fontId="1" fillId="0" borderId="0" xfId="0" quotePrefix="1" applyNumberFormat="1" applyFont="1"/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164" fontId="1" fillId="0" borderId="5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164" fontId="2" fillId="0" borderId="5" xfId="0" applyNumberFormat="1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165" fontId="1" fillId="0" borderId="0" xfId="0" applyNumberFormat="1" applyFont="1"/>
    <xf numFmtId="164" fontId="1" fillId="0" borderId="0" xfId="0" applyNumberFormat="1" applyFont="1"/>
    <xf numFmtId="6" fontId="1" fillId="0" borderId="0" xfId="0" applyNumberFormat="1" applyFont="1"/>
    <xf numFmtId="166" fontId="1" fillId="0" borderId="0" xfId="0" applyNumberFormat="1" applyFont="1"/>
    <xf numFmtId="164" fontId="1" fillId="2" borderId="0" xfId="0" applyNumberFormat="1" applyFont="1" applyFill="1" applyBorder="1" applyAlignment="1">
      <alignment horizontal="center"/>
    </xf>
    <xf numFmtId="0" fontId="1" fillId="0" borderId="13" xfId="0" applyFont="1" applyBorder="1"/>
    <xf numFmtId="165" fontId="1" fillId="0" borderId="0" xfId="0" applyNumberFormat="1" applyFont="1" applyBorder="1"/>
    <xf numFmtId="164" fontId="1" fillId="0" borderId="0" xfId="0" applyNumberFormat="1" applyFont="1" applyBorder="1"/>
    <xf numFmtId="6" fontId="1" fillId="0" borderId="0" xfId="0" applyNumberFormat="1" applyFont="1" applyBorder="1"/>
    <xf numFmtId="166" fontId="1" fillId="0" borderId="14" xfId="0" applyNumberFormat="1" applyFont="1" applyBorder="1"/>
    <xf numFmtId="0" fontId="1" fillId="2" borderId="13" xfId="0" applyFont="1" applyFill="1" applyBorder="1"/>
    <xf numFmtId="164" fontId="1" fillId="2" borderId="0" xfId="0" applyNumberFormat="1" applyFont="1" applyFill="1" applyBorder="1"/>
    <xf numFmtId="165" fontId="1" fillId="0" borderId="0" xfId="0" applyNumberFormat="1" applyFont="1" applyBorder="1" applyAlignment="1">
      <alignment horizontal="center"/>
    </xf>
    <xf numFmtId="0" fontId="1" fillId="0" borderId="15" xfId="0" applyFont="1" applyBorder="1"/>
    <xf numFmtId="165" fontId="1" fillId="0" borderId="16" xfId="0" applyNumberFormat="1" applyFont="1" applyBorder="1"/>
    <xf numFmtId="164" fontId="1" fillId="0" borderId="16" xfId="0" applyNumberFormat="1" applyFont="1" applyBorder="1"/>
    <xf numFmtId="6" fontId="1" fillId="0" borderId="16" xfId="0" applyNumberFormat="1" applyFont="1" applyBorder="1"/>
    <xf numFmtId="166" fontId="1" fillId="0" borderId="17" xfId="0" applyNumberFormat="1" applyFont="1" applyBorder="1"/>
    <xf numFmtId="0" fontId="1" fillId="0" borderId="11" xfId="0" applyFont="1" applyBorder="1" applyAlignment="1">
      <alignment horizontal="center"/>
    </xf>
    <xf numFmtId="165" fontId="1" fillId="0" borderId="0" xfId="0" applyNumberFormat="1" applyFont="1" applyBorder="1" applyAlignment="1">
      <alignment vertical="center"/>
    </xf>
    <xf numFmtId="164" fontId="1" fillId="0" borderId="1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textRotation="86"/>
    </xf>
    <xf numFmtId="0" fontId="1" fillId="0" borderId="7" xfId="0" applyFont="1" applyBorder="1" applyAlignment="1">
      <alignment horizontal="center" vertical="center" textRotation="90"/>
    </xf>
    <xf numFmtId="165" fontId="1" fillId="0" borderId="2" xfId="0" applyNumberFormat="1" applyFont="1" applyBorder="1" applyAlignment="1">
      <alignment horizontal="center" textRotation="90"/>
    </xf>
    <xf numFmtId="165" fontId="1" fillId="0" borderId="7" xfId="0" applyNumberFormat="1" applyFont="1" applyBorder="1" applyAlignment="1">
      <alignment horizontal="center" textRotation="90" wrapText="1"/>
    </xf>
    <xf numFmtId="164" fontId="1" fillId="0" borderId="15" xfId="0" applyNumberFormat="1" applyFont="1" applyBorder="1" applyAlignment="1">
      <alignment horizontal="center" wrapText="1"/>
    </xf>
    <xf numFmtId="164" fontId="1" fillId="0" borderId="16" xfId="0" applyNumberFormat="1" applyFont="1" applyBorder="1" applyAlignment="1">
      <alignment wrapText="1"/>
    </xf>
    <xf numFmtId="164" fontId="1" fillId="0" borderId="15" xfId="0" applyNumberFormat="1" applyFont="1" applyBorder="1" applyAlignment="1">
      <alignment wrapText="1"/>
    </xf>
    <xf numFmtId="6" fontId="1" fillId="0" borderId="16" xfId="0" applyNumberFormat="1" applyFont="1" applyBorder="1" applyAlignment="1">
      <alignment wrapText="1"/>
    </xf>
    <xf numFmtId="6" fontId="1" fillId="0" borderId="17" xfId="0" applyNumberFormat="1" applyFont="1" applyBorder="1" applyAlignment="1">
      <alignment wrapText="1"/>
    </xf>
    <xf numFmtId="6" fontId="1" fillId="0" borderId="15" xfId="0" applyNumberFormat="1" applyFont="1" applyBorder="1"/>
    <xf numFmtId="6" fontId="1" fillId="0" borderId="16" xfId="0" applyNumberFormat="1" applyFont="1" applyBorder="1" applyAlignment="1">
      <alignment horizontal="center"/>
    </xf>
    <xf numFmtId="6" fontId="1" fillId="0" borderId="16" xfId="0" applyNumberFormat="1" applyFont="1" applyBorder="1" applyAlignment="1">
      <alignment horizontal="center" textRotation="90"/>
    </xf>
    <xf numFmtId="166" fontId="1" fillId="0" borderId="17" xfId="0" applyNumberFormat="1" applyFont="1" applyBorder="1" applyAlignment="1">
      <alignment horizontal="center" textRotation="90"/>
    </xf>
    <xf numFmtId="164" fontId="1" fillId="0" borderId="0" xfId="0" applyNumberFormat="1" applyFont="1" applyFill="1"/>
    <xf numFmtId="164" fontId="1" fillId="0" borderId="16" xfId="0" applyNumberFormat="1" applyFont="1" applyFill="1" applyBorder="1" applyAlignment="1">
      <alignment wrapText="1"/>
    </xf>
    <xf numFmtId="164" fontId="1" fillId="0" borderId="17" xfId="0" applyNumberFormat="1" applyFont="1" applyFill="1" applyBorder="1"/>
    <xf numFmtId="164" fontId="1" fillId="0" borderId="0" xfId="0" applyNumberFormat="1" applyFont="1" applyFill="1" applyBorder="1"/>
    <xf numFmtId="164" fontId="1" fillId="0" borderId="16" xfId="0" applyNumberFormat="1" applyFont="1" applyFill="1" applyBorder="1"/>
    <xf numFmtId="165" fontId="1" fillId="0" borderId="0" xfId="0" applyNumberFormat="1" applyFont="1" applyBorder="1" applyAlignment="1">
      <alignment horizontal="center" textRotation="90"/>
    </xf>
    <xf numFmtId="165" fontId="1" fillId="0" borderId="3" xfId="0" applyNumberFormat="1" applyFont="1" applyBorder="1" applyAlignment="1">
      <alignment horizontal="center" textRotation="90"/>
    </xf>
    <xf numFmtId="165" fontId="1" fillId="0" borderId="8" xfId="0" applyNumberFormat="1" applyFont="1" applyBorder="1" applyAlignment="1">
      <alignment horizontal="center" textRotation="90"/>
    </xf>
    <xf numFmtId="165" fontId="1" fillId="0" borderId="3" xfId="0" applyNumberFormat="1" applyFont="1" applyBorder="1"/>
    <xf numFmtId="165" fontId="1" fillId="0" borderId="5" xfId="0" applyNumberFormat="1" applyFont="1" applyBorder="1"/>
    <xf numFmtId="165" fontId="1" fillId="0" borderId="5" xfId="0" applyNumberFormat="1" applyFont="1" applyBorder="1" applyAlignment="1">
      <alignment vertical="center"/>
    </xf>
    <xf numFmtId="165" fontId="1" fillId="0" borderId="18" xfId="0" applyNumberFormat="1" applyFont="1" applyBorder="1"/>
    <xf numFmtId="164" fontId="1" fillId="0" borderId="10" xfId="0" applyNumberFormat="1" applyFont="1" applyBorder="1"/>
    <xf numFmtId="164" fontId="1" fillId="0" borderId="11" xfId="0" applyNumberFormat="1" applyFont="1" applyBorder="1"/>
    <xf numFmtId="164" fontId="1" fillId="0" borderId="11" xfId="0" applyNumberFormat="1" applyFont="1" applyFill="1" applyBorder="1"/>
    <xf numFmtId="164" fontId="1" fillId="0" borderId="12" xfId="0" applyNumberFormat="1" applyFont="1" applyFill="1" applyBorder="1"/>
    <xf numFmtId="164" fontId="1" fillId="0" borderId="13" xfId="0" applyNumberFormat="1" applyFont="1" applyBorder="1"/>
    <xf numFmtId="164" fontId="1" fillId="0" borderId="14" xfId="0" applyNumberFormat="1" applyFont="1" applyFill="1" applyBorder="1"/>
    <xf numFmtId="164" fontId="1" fillId="2" borderId="13" xfId="0" applyNumberFormat="1" applyFont="1" applyFill="1" applyBorder="1"/>
    <xf numFmtId="164" fontId="1" fillId="0" borderId="15" xfId="0" applyNumberFormat="1" applyFont="1" applyBorder="1"/>
    <xf numFmtId="6" fontId="1" fillId="0" borderId="11" xfId="0" applyNumberFormat="1" applyFont="1" applyBorder="1"/>
    <xf numFmtId="6" fontId="1" fillId="0" borderId="12" xfId="0" applyNumberFormat="1" applyFont="1" applyBorder="1"/>
    <xf numFmtId="6" fontId="1" fillId="0" borderId="14" xfId="0" applyNumberFormat="1" applyFont="1" applyBorder="1"/>
    <xf numFmtId="6" fontId="1" fillId="0" borderId="17" xfId="0" applyNumberFormat="1" applyFont="1" applyBorder="1"/>
    <xf numFmtId="6" fontId="1" fillId="0" borderId="10" xfId="0" applyNumberFormat="1" applyFont="1" applyBorder="1"/>
    <xf numFmtId="6" fontId="1" fillId="0" borderId="13" xfId="0" applyNumberFormat="1" applyFont="1" applyBorder="1"/>
    <xf numFmtId="0" fontId="1" fillId="0" borderId="19" xfId="0" applyFont="1" applyBorder="1"/>
    <xf numFmtId="164" fontId="1" fillId="0" borderId="19" xfId="0" applyNumberFormat="1" applyFont="1" applyBorder="1"/>
    <xf numFmtId="165" fontId="1" fillId="0" borderId="20" xfId="0" applyNumberFormat="1" applyFont="1" applyBorder="1"/>
    <xf numFmtId="0" fontId="1" fillId="0" borderId="1" xfId="0" applyFont="1" applyBorder="1"/>
    <xf numFmtId="165" fontId="1" fillId="0" borderId="2" xfId="0" applyNumberFormat="1" applyFont="1" applyBorder="1"/>
    <xf numFmtId="0" fontId="1" fillId="0" borderId="4" xfId="0" applyFont="1" applyBorder="1"/>
    <xf numFmtId="0" fontId="1" fillId="0" borderId="4" xfId="0" applyFont="1" applyFill="1" applyBorder="1"/>
    <xf numFmtId="0" fontId="2" fillId="0" borderId="4" xfId="0" applyFont="1" applyFill="1" applyBorder="1"/>
    <xf numFmtId="0" fontId="1" fillId="0" borderId="6" xfId="0" applyFont="1" applyBorder="1"/>
    <xf numFmtId="165" fontId="1" fillId="0" borderId="7" xfId="0" applyNumberFormat="1" applyFont="1" applyBorder="1"/>
    <xf numFmtId="165" fontId="1" fillId="0" borderId="8" xfId="0" applyNumberFormat="1" applyFont="1" applyBorder="1"/>
    <xf numFmtId="164" fontId="1" fillId="0" borderId="2" xfId="0" applyNumberFormat="1" applyFont="1" applyBorder="1"/>
    <xf numFmtId="164" fontId="1" fillId="0" borderId="2" xfId="0" applyNumberFormat="1" applyFont="1" applyFill="1" applyBorder="1"/>
    <xf numFmtId="164" fontId="1" fillId="0" borderId="4" xfId="0" applyNumberFormat="1" applyFont="1" applyBorder="1"/>
    <xf numFmtId="164" fontId="1" fillId="0" borderId="5" xfId="0" applyNumberFormat="1" applyFont="1" applyFill="1" applyBorder="1"/>
    <xf numFmtId="164" fontId="1" fillId="0" borderId="6" xfId="0" applyNumberFormat="1" applyFont="1" applyBorder="1"/>
    <xf numFmtId="164" fontId="1" fillId="0" borderId="7" xfId="0" applyNumberFormat="1" applyFont="1" applyBorder="1"/>
    <xf numFmtId="164" fontId="1" fillId="0" borderId="7" xfId="0" applyNumberFormat="1" applyFont="1" applyFill="1" applyBorder="1"/>
    <xf numFmtId="164" fontId="1" fillId="0" borderId="8" xfId="0" applyNumberFormat="1" applyFont="1" applyFill="1" applyBorder="1"/>
    <xf numFmtId="6" fontId="1" fillId="0" borderId="2" xfId="0" applyNumberFormat="1" applyFont="1" applyBorder="1"/>
    <xf numFmtId="6" fontId="1" fillId="0" borderId="3" xfId="0" applyNumberFormat="1" applyFont="1" applyBorder="1"/>
    <xf numFmtId="6" fontId="1" fillId="0" borderId="5" xfId="0" applyNumberFormat="1" applyFont="1" applyBorder="1"/>
    <xf numFmtId="6" fontId="1" fillId="0" borderId="7" xfId="0" applyNumberFormat="1" applyFont="1" applyBorder="1"/>
    <xf numFmtId="6" fontId="1" fillId="0" borderId="8" xfId="0" applyNumberFormat="1" applyFont="1" applyBorder="1"/>
    <xf numFmtId="6" fontId="1" fillId="0" borderId="1" xfId="0" applyNumberFormat="1" applyFont="1" applyBorder="1"/>
    <xf numFmtId="166" fontId="1" fillId="0" borderId="3" xfId="0" applyNumberFormat="1" applyFont="1" applyBorder="1"/>
    <xf numFmtId="6" fontId="1" fillId="0" borderId="4" xfId="0" applyNumberFormat="1" applyFont="1" applyBorder="1"/>
    <xf numFmtId="166" fontId="1" fillId="0" borderId="5" xfId="0" applyNumberFormat="1" applyFont="1" applyBorder="1"/>
    <xf numFmtId="6" fontId="1" fillId="0" borderId="6" xfId="0" applyNumberFormat="1" applyFont="1" applyBorder="1"/>
    <xf numFmtId="166" fontId="1" fillId="0" borderId="8" xfId="0" applyNumberFormat="1" applyFont="1" applyBorder="1"/>
    <xf numFmtId="164" fontId="1" fillId="0" borderId="1" xfId="0" applyNumberFormat="1" applyFont="1" applyFill="1" applyBorder="1"/>
    <xf numFmtId="164" fontId="1" fillId="0" borderId="4" xfId="0" applyNumberFormat="1" applyFont="1" applyFill="1" applyBorder="1"/>
    <xf numFmtId="164" fontId="1" fillId="0" borderId="6" xfId="0" applyNumberFormat="1" applyFont="1" applyFill="1" applyBorder="1"/>
    <xf numFmtId="165" fontId="1" fillId="0" borderId="5" xfId="0" applyNumberFormat="1" applyFont="1" applyBorder="1" applyAlignment="1">
      <alignment horizontal="right"/>
    </xf>
    <xf numFmtId="167" fontId="1" fillId="0" borderId="0" xfId="0" applyNumberFormat="1" applyFont="1"/>
    <xf numFmtId="0" fontId="1" fillId="3" borderId="0" xfId="0" applyFont="1" applyFill="1" applyAlignment="1">
      <alignment horizontal="center"/>
    </xf>
    <xf numFmtId="0" fontId="1" fillId="3" borderId="0" xfId="0" applyFont="1" applyFill="1" applyBorder="1" applyAlignment="1">
      <alignment horizontal="left"/>
    </xf>
    <xf numFmtId="0" fontId="1" fillId="3" borderId="0" xfId="0" applyFont="1" applyFill="1" applyBorder="1" applyAlignment="1">
      <alignment horizontal="center"/>
    </xf>
    <xf numFmtId="164" fontId="1" fillId="3" borderId="5" xfId="0" applyNumberFormat="1" applyFont="1" applyFill="1" applyBorder="1" applyAlignment="1">
      <alignment horizontal="center"/>
    </xf>
    <xf numFmtId="0" fontId="1" fillId="3" borderId="4" xfId="0" applyFont="1" applyFill="1" applyBorder="1"/>
    <xf numFmtId="165" fontId="1" fillId="3" borderId="0" xfId="0" applyNumberFormat="1" applyFont="1" applyFill="1" applyBorder="1"/>
    <xf numFmtId="165" fontId="1" fillId="3" borderId="5" xfId="0" applyNumberFormat="1" applyFont="1" applyFill="1" applyBorder="1"/>
    <xf numFmtId="165" fontId="1" fillId="3" borderId="0" xfId="0" applyNumberFormat="1" applyFont="1" applyFill="1"/>
    <xf numFmtId="164" fontId="1" fillId="3" borderId="4" xfId="0" applyNumberFormat="1" applyFont="1" applyFill="1" applyBorder="1"/>
    <xf numFmtId="164" fontId="1" fillId="3" borderId="0" xfId="0" applyNumberFormat="1" applyFont="1" applyFill="1" applyBorder="1"/>
    <xf numFmtId="164" fontId="1" fillId="3" borderId="5" xfId="0" applyNumberFormat="1" applyFont="1" applyFill="1" applyBorder="1"/>
    <xf numFmtId="164" fontId="1" fillId="3" borderId="0" xfId="0" applyNumberFormat="1" applyFont="1" applyFill="1"/>
    <xf numFmtId="6" fontId="1" fillId="3" borderId="0" xfId="0" applyNumberFormat="1" applyFont="1" applyFill="1" applyBorder="1"/>
    <xf numFmtId="6" fontId="1" fillId="3" borderId="5" xfId="0" applyNumberFormat="1" applyFont="1" applyFill="1" applyBorder="1"/>
    <xf numFmtId="0" fontId="1" fillId="3" borderId="0" xfId="0" applyFont="1" applyFill="1"/>
    <xf numFmtId="6" fontId="1" fillId="3" borderId="4" xfId="0" applyNumberFormat="1" applyFont="1" applyFill="1" applyBorder="1"/>
    <xf numFmtId="166" fontId="1" fillId="3" borderId="5" xfId="0" applyNumberFormat="1" applyFont="1" applyFill="1" applyBorder="1"/>
    <xf numFmtId="0" fontId="1" fillId="0" borderId="0" xfId="0" applyFont="1" applyFill="1"/>
    <xf numFmtId="0" fontId="1" fillId="0" borderId="5" xfId="0" applyFont="1" applyFill="1" applyBorder="1"/>
    <xf numFmtId="165" fontId="1" fillId="0" borderId="0" xfId="0" applyNumberFormat="1" applyFont="1" applyFill="1" applyBorder="1"/>
    <xf numFmtId="165" fontId="1" fillId="0" borderId="5" xfId="0" applyNumberFormat="1" applyFont="1" applyFill="1" applyBorder="1"/>
    <xf numFmtId="165" fontId="1" fillId="0" borderId="0" xfId="0" applyNumberFormat="1" applyFont="1" applyFill="1"/>
    <xf numFmtId="6" fontId="1" fillId="0" borderId="0" xfId="0" applyNumberFormat="1" applyFont="1" applyFill="1" applyBorder="1"/>
    <xf numFmtId="6" fontId="1" fillId="0" borderId="5" xfId="0" applyNumberFormat="1" applyFont="1" applyFill="1" applyBorder="1"/>
    <xf numFmtId="6" fontId="1" fillId="0" borderId="4" xfId="0" applyNumberFormat="1" applyFont="1" applyFill="1" applyBorder="1"/>
    <xf numFmtId="166" fontId="1" fillId="0" borderId="5" xfId="0" applyNumberFormat="1" applyFont="1" applyFill="1" applyBorder="1"/>
    <xf numFmtId="14" fontId="1" fillId="4" borderId="0" xfId="0" applyNumberFormat="1" applyFont="1" applyFill="1" applyAlignment="1">
      <alignment horizontal="right"/>
    </xf>
    <xf numFmtId="0" fontId="1" fillId="4" borderId="4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left"/>
    </xf>
    <xf numFmtId="0" fontId="1" fillId="4" borderId="0" xfId="0" applyFont="1" applyFill="1" applyBorder="1"/>
    <xf numFmtId="164" fontId="1" fillId="4" borderId="5" xfId="0" applyNumberFormat="1" applyFont="1" applyFill="1" applyBorder="1" applyAlignment="1">
      <alignment horizontal="center"/>
    </xf>
    <xf numFmtId="0" fontId="1" fillId="4" borderId="4" xfId="0" applyFont="1" applyFill="1" applyBorder="1"/>
    <xf numFmtId="164" fontId="1" fillId="0" borderId="3" xfId="0" applyNumberFormat="1" applyFont="1" applyFill="1" applyBorder="1"/>
    <xf numFmtId="0" fontId="9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left"/>
    </xf>
    <xf numFmtId="0" fontId="8" fillId="4" borderId="4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4" borderId="0" xfId="0" applyFont="1" applyFill="1" applyAlignment="1">
      <alignment horizontal="right"/>
    </xf>
    <xf numFmtId="0" fontId="0" fillId="4" borderId="0" xfId="0" applyFill="1" applyAlignment="1">
      <alignment horizontal="center" textRotation="90"/>
    </xf>
    <xf numFmtId="0" fontId="0" fillId="4" borderId="0" xfId="0" applyFill="1" applyAlignment="1">
      <alignment horizontal="right"/>
    </xf>
    <xf numFmtId="14" fontId="3" fillId="4" borderId="0" xfId="0" applyNumberFormat="1" applyFont="1" applyFill="1" applyAlignment="1">
      <alignment horizontal="right"/>
    </xf>
    <xf numFmtId="14" fontId="2" fillId="4" borderId="0" xfId="0" applyNumberFormat="1" applyFont="1" applyFill="1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Z479"/>
  <sheetViews>
    <sheetView tabSelected="1" topLeftCell="C1" zoomScale="75" zoomScaleNormal="75" workbookViewId="0">
      <selection activeCell="D22" sqref="D1:D1048576"/>
    </sheetView>
  </sheetViews>
  <sheetFormatPr defaultColWidth="9.140625" defaultRowHeight="12.75" x14ac:dyDescent="0.2"/>
  <cols>
    <col min="1" max="1" width="2.5703125" style="2" customWidth="1"/>
    <col min="2" max="2" width="4.5703125" style="2" customWidth="1"/>
    <col min="3" max="3" width="3.5703125" style="1" customWidth="1"/>
    <col min="4" max="4" width="10.5703125" style="186" customWidth="1"/>
    <col min="5" max="5" width="5.7109375" style="174" customWidth="1"/>
    <col min="6" max="6" width="5.28515625" style="1" customWidth="1"/>
    <col min="7" max="7" width="29.28515625" style="174" customWidth="1"/>
    <col min="8" max="8" width="13.28515625" style="2" customWidth="1"/>
    <col min="9" max="9" width="17.28515625" style="2" customWidth="1"/>
    <col min="10" max="10" width="1.5703125" style="2" customWidth="1"/>
    <col min="11" max="11" width="5.5703125" style="2" customWidth="1"/>
    <col min="12" max="12" width="17.85546875" style="2" customWidth="1"/>
    <col min="13" max="13" width="9.42578125" style="34" customWidth="1"/>
    <col min="14" max="14" width="9.140625" style="34" customWidth="1"/>
    <col min="15" max="15" width="2.5703125" style="34" customWidth="1"/>
    <col min="16" max="18" width="9.140625" style="35" customWidth="1"/>
    <col min="19" max="20" width="9.140625" style="68"/>
    <col min="21" max="21" width="2.5703125" style="35" customWidth="1"/>
    <col min="22" max="22" width="10.42578125" style="35" bestFit="1" customWidth="1"/>
    <col min="23" max="23" width="9.140625" style="35"/>
    <col min="24" max="25" width="9.140625" style="36"/>
    <col min="26" max="26" width="2.5703125" style="2" customWidth="1"/>
    <col min="27" max="27" width="10.28515625" style="36" customWidth="1"/>
    <col min="28" max="29" width="9.140625" style="36"/>
    <col min="30" max="30" width="9.140625" style="37"/>
    <col min="31" max="16384" width="9.140625" style="2"/>
  </cols>
  <sheetData>
    <row r="1" spans="2:78" ht="28.5" x14ac:dyDescent="0.45">
      <c r="C1" s="164" t="s">
        <v>152</v>
      </c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</row>
    <row r="2" spans="2:78" x14ac:dyDescent="0.2">
      <c r="J2" s="15"/>
      <c r="K2" s="15"/>
      <c r="L2" s="20"/>
      <c r="AB2" s="15" t="s">
        <v>156</v>
      </c>
      <c r="AC2" s="20">
        <v>43075</v>
      </c>
    </row>
    <row r="3" spans="2:78" ht="23.45" customHeight="1" x14ac:dyDescent="0.35">
      <c r="C3" s="165" t="s">
        <v>153</v>
      </c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5"/>
      <c r="Z3" s="165"/>
      <c r="AA3" s="165"/>
      <c r="AB3" s="165"/>
      <c r="AC3" s="165"/>
      <c r="AD3" s="165"/>
    </row>
    <row r="4" spans="2:78" ht="15" x14ac:dyDescent="0.25">
      <c r="B4" s="14"/>
      <c r="I4" s="15"/>
      <c r="J4" s="15"/>
      <c r="K4" s="16"/>
      <c r="AB4" s="15" t="s">
        <v>157</v>
      </c>
      <c r="AC4" s="15"/>
      <c r="AD4" s="16">
        <v>5</v>
      </c>
    </row>
    <row r="5" spans="2:78" ht="33.75" x14ac:dyDescent="0.5">
      <c r="C5" s="166" t="s">
        <v>154</v>
      </c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</row>
    <row r="6" spans="2:78" ht="13.5" thickBot="1" x14ac:dyDescent="0.25">
      <c r="C6" s="2"/>
      <c r="I6" s="1"/>
      <c r="J6" s="1"/>
    </row>
    <row r="7" spans="2:78" x14ac:dyDescent="0.2">
      <c r="D7" s="187"/>
      <c r="E7" s="175"/>
      <c r="F7" s="6"/>
      <c r="G7" s="182"/>
      <c r="H7" s="5"/>
      <c r="I7" s="6"/>
      <c r="J7" s="6"/>
      <c r="K7" s="55"/>
      <c r="L7" s="5"/>
      <c r="M7" s="57"/>
      <c r="N7" s="74"/>
      <c r="O7" s="73"/>
      <c r="P7" s="171" t="s">
        <v>487</v>
      </c>
      <c r="Q7" s="172"/>
      <c r="R7" s="172"/>
      <c r="S7" s="172"/>
      <c r="T7" s="173"/>
      <c r="U7" s="54"/>
      <c r="V7" s="171" t="s">
        <v>489</v>
      </c>
      <c r="W7" s="172"/>
      <c r="X7" s="172"/>
      <c r="Y7" s="173"/>
      <c r="Z7" s="52"/>
      <c r="AA7" s="167" t="s">
        <v>488</v>
      </c>
      <c r="AB7" s="168"/>
      <c r="AC7" s="168"/>
      <c r="AD7" s="169"/>
    </row>
    <row r="8" spans="2:78" ht="94.5" thickBot="1" x14ac:dyDescent="0.25">
      <c r="D8" s="187" t="s">
        <v>502</v>
      </c>
      <c r="E8" s="156" t="s">
        <v>0</v>
      </c>
      <c r="F8" s="3" t="s">
        <v>1</v>
      </c>
      <c r="G8" s="157" t="s">
        <v>2</v>
      </c>
      <c r="H8" s="3" t="s">
        <v>3</v>
      </c>
      <c r="I8" s="3" t="s">
        <v>4</v>
      </c>
      <c r="J8" s="11"/>
      <c r="K8" s="56" t="s">
        <v>500</v>
      </c>
      <c r="L8" s="11" t="s">
        <v>478</v>
      </c>
      <c r="M8" s="58" t="s">
        <v>498</v>
      </c>
      <c r="N8" s="75" t="s">
        <v>499</v>
      </c>
      <c r="O8" s="73"/>
      <c r="P8" s="59" t="s">
        <v>482</v>
      </c>
      <c r="Q8" s="60" t="s">
        <v>483</v>
      </c>
      <c r="R8" s="60" t="s">
        <v>484</v>
      </c>
      <c r="S8" s="69" t="s">
        <v>485</v>
      </c>
      <c r="T8" s="70" t="s">
        <v>486</v>
      </c>
      <c r="U8" s="41"/>
      <c r="V8" s="61" t="s">
        <v>490</v>
      </c>
      <c r="W8" s="60" t="s">
        <v>491</v>
      </c>
      <c r="X8" s="62" t="s">
        <v>494</v>
      </c>
      <c r="Y8" s="63" t="s">
        <v>495</v>
      </c>
      <c r="Z8" s="8"/>
      <c r="AA8" s="64" t="s">
        <v>492</v>
      </c>
      <c r="AB8" s="65" t="s">
        <v>481</v>
      </c>
      <c r="AC8" s="66" t="s">
        <v>496</v>
      </c>
      <c r="AD8" s="67" t="s">
        <v>497</v>
      </c>
    </row>
    <row r="9" spans="2:78" ht="15" x14ac:dyDescent="0.25">
      <c r="B9" s="2">
        <v>1</v>
      </c>
      <c r="D9" s="188"/>
      <c r="E9" s="176">
        <v>63</v>
      </c>
      <c r="F9" s="4">
        <v>848</v>
      </c>
      <c r="G9" s="183" t="s">
        <v>5</v>
      </c>
      <c r="H9" s="5" t="s">
        <v>6</v>
      </c>
      <c r="I9" s="6" t="s">
        <v>7</v>
      </c>
      <c r="J9" s="3"/>
      <c r="K9" s="32" t="s">
        <v>8</v>
      </c>
      <c r="L9" s="39" t="s">
        <v>479</v>
      </c>
      <c r="M9" s="40">
        <v>43049</v>
      </c>
      <c r="N9" s="76">
        <v>43054</v>
      </c>
      <c r="O9" s="40"/>
      <c r="P9" s="80">
        <v>5954</v>
      </c>
      <c r="Q9" s="81">
        <v>1056</v>
      </c>
      <c r="R9" s="81">
        <v>1017</v>
      </c>
      <c r="S9" s="82">
        <f>SUM(P9:R9)</f>
        <v>8027</v>
      </c>
      <c r="T9" s="83">
        <v>1930</v>
      </c>
      <c r="U9" s="41"/>
      <c r="V9" s="80">
        <f>4172+2886</f>
        <v>7058</v>
      </c>
      <c r="W9" s="81">
        <f>1170+920</f>
        <v>2090</v>
      </c>
      <c r="X9" s="88">
        <f>V9-S9</f>
        <v>-969</v>
      </c>
      <c r="Y9" s="89">
        <f>W9-T9</f>
        <v>160</v>
      </c>
      <c r="Z9" s="8"/>
      <c r="AA9" s="92">
        <f>V9+W9</f>
        <v>9148</v>
      </c>
      <c r="AB9" s="42">
        <f>(S9+T9)</f>
        <v>9957</v>
      </c>
      <c r="AC9" s="42">
        <f>AA9-AB9</f>
        <v>-809</v>
      </c>
      <c r="AD9" s="43">
        <f>AC9/AA9*100</f>
        <v>-8.8434630520332327</v>
      </c>
    </row>
    <row r="10" spans="2:78" ht="15" x14ac:dyDescent="0.25">
      <c r="B10" s="2">
        <v>2</v>
      </c>
      <c r="D10" s="188"/>
      <c r="E10" s="177">
        <v>86</v>
      </c>
      <c r="F10" s="7">
        <v>1217</v>
      </c>
      <c r="G10" s="158" t="s">
        <v>9</v>
      </c>
      <c r="H10" s="8" t="s">
        <v>10</v>
      </c>
      <c r="I10" s="3" t="s">
        <v>7</v>
      </c>
      <c r="J10" s="3"/>
      <c r="K10" s="30" t="s">
        <v>8</v>
      </c>
      <c r="L10" s="39" t="s">
        <v>479</v>
      </c>
      <c r="M10" s="40">
        <v>43049</v>
      </c>
      <c r="N10" s="77">
        <v>43054</v>
      </c>
      <c r="O10" s="40"/>
      <c r="P10" s="84">
        <v>8095</v>
      </c>
      <c r="Q10" s="41">
        <v>735</v>
      </c>
      <c r="R10" s="41">
        <v>1018</v>
      </c>
      <c r="S10" s="71">
        <f t="shared" ref="S10:S26" si="0">SUM(P10:R10)</f>
        <v>9848</v>
      </c>
      <c r="T10" s="85">
        <v>1930</v>
      </c>
      <c r="U10" s="41"/>
      <c r="V10" s="84">
        <f>5475+3723</f>
        <v>9198</v>
      </c>
      <c r="W10" s="41">
        <f>711+1151</f>
        <v>1862</v>
      </c>
      <c r="X10" s="42">
        <f t="shared" ref="X10:X26" si="1">V10-S10</f>
        <v>-650</v>
      </c>
      <c r="Y10" s="90">
        <f t="shared" ref="Y10:Y26" si="2">W10-T10</f>
        <v>-68</v>
      </c>
      <c r="Z10" s="8"/>
      <c r="AA10" s="93">
        <f t="shared" ref="AA10:AA26" si="3">V10+W10</f>
        <v>11060</v>
      </c>
      <c r="AB10" s="42">
        <f t="shared" ref="AB10:AB26" si="4">(S10+T10)</f>
        <v>11778</v>
      </c>
      <c r="AC10" s="42">
        <f t="shared" ref="AC10:AC26" si="5">AA10-AB10</f>
        <v>-718</v>
      </c>
      <c r="AD10" s="43">
        <f t="shared" ref="AD10:AD26" si="6">AC10/AA10*100</f>
        <v>-6.4918625678119346</v>
      </c>
    </row>
    <row r="11" spans="2:78" ht="15" x14ac:dyDescent="0.25">
      <c r="B11" s="2">
        <v>3</v>
      </c>
      <c r="D11" s="188"/>
      <c r="E11" s="177">
        <v>17</v>
      </c>
      <c r="F11" s="7">
        <v>231</v>
      </c>
      <c r="G11" s="158" t="s">
        <v>11</v>
      </c>
      <c r="H11" s="8" t="s">
        <v>12</v>
      </c>
      <c r="I11" s="3" t="s">
        <v>7</v>
      </c>
      <c r="J11" s="3"/>
      <c r="K11" s="30" t="s">
        <v>8</v>
      </c>
      <c r="L11" s="39" t="s">
        <v>479</v>
      </c>
      <c r="M11" s="40">
        <v>43049</v>
      </c>
      <c r="N11" s="77">
        <v>43053</v>
      </c>
      <c r="O11" s="40"/>
      <c r="P11" s="84">
        <v>8106</v>
      </c>
      <c r="Q11" s="41">
        <v>431</v>
      </c>
      <c r="R11" s="41">
        <v>1018</v>
      </c>
      <c r="S11" s="71">
        <f t="shared" si="0"/>
        <v>9555</v>
      </c>
      <c r="T11" s="85">
        <v>1773</v>
      </c>
      <c r="U11" s="41"/>
      <c r="V11" s="84">
        <f>5044+4166</f>
        <v>9210</v>
      </c>
      <c r="W11" s="41">
        <f>711+1151</f>
        <v>1862</v>
      </c>
      <c r="X11" s="42">
        <f t="shared" si="1"/>
        <v>-345</v>
      </c>
      <c r="Y11" s="90">
        <f t="shared" si="2"/>
        <v>89</v>
      </c>
      <c r="Z11" s="8"/>
      <c r="AA11" s="93">
        <f t="shared" si="3"/>
        <v>11072</v>
      </c>
      <c r="AB11" s="42">
        <f t="shared" si="4"/>
        <v>11328</v>
      </c>
      <c r="AC11" s="42">
        <f t="shared" si="5"/>
        <v>-256</v>
      </c>
      <c r="AD11" s="43">
        <f t="shared" si="6"/>
        <v>-2.3121387283236992</v>
      </c>
    </row>
    <row r="12" spans="2:78" ht="15" x14ac:dyDescent="0.25">
      <c r="B12" s="2">
        <v>4</v>
      </c>
      <c r="D12" s="188"/>
      <c r="E12" s="177">
        <v>73</v>
      </c>
      <c r="F12" s="7">
        <v>1000</v>
      </c>
      <c r="G12" s="158" t="s">
        <v>13</v>
      </c>
      <c r="H12" s="8" t="s">
        <v>14</v>
      </c>
      <c r="I12" s="3" t="s">
        <v>7</v>
      </c>
      <c r="J12" s="3"/>
      <c r="K12" s="30" t="s">
        <v>8</v>
      </c>
      <c r="L12" s="39" t="s">
        <v>479</v>
      </c>
      <c r="M12" s="40">
        <v>43049</v>
      </c>
      <c r="N12" s="77">
        <v>43054</v>
      </c>
      <c r="O12" s="40"/>
      <c r="P12" s="84">
        <v>7891</v>
      </c>
      <c r="Q12" s="41">
        <v>270</v>
      </c>
      <c r="R12" s="41">
        <v>1018</v>
      </c>
      <c r="S12" s="71">
        <f t="shared" si="0"/>
        <v>9179</v>
      </c>
      <c r="T12" s="85">
        <v>1930</v>
      </c>
      <c r="U12" s="41"/>
      <c r="V12" s="84">
        <f>5538+3402</f>
        <v>8940</v>
      </c>
      <c r="W12" s="41">
        <f t="shared" ref="W12:W20" si="7">711+1151</f>
        <v>1862</v>
      </c>
      <c r="X12" s="42">
        <f t="shared" si="1"/>
        <v>-239</v>
      </c>
      <c r="Y12" s="90">
        <f t="shared" si="2"/>
        <v>-68</v>
      </c>
      <c r="Z12" s="8"/>
      <c r="AA12" s="93">
        <f t="shared" si="3"/>
        <v>10802</v>
      </c>
      <c r="AB12" s="42">
        <f t="shared" si="4"/>
        <v>11109</v>
      </c>
      <c r="AC12" s="42">
        <f t="shared" si="5"/>
        <v>-307</v>
      </c>
      <c r="AD12" s="43">
        <f t="shared" si="6"/>
        <v>-2.8420662840214774</v>
      </c>
    </row>
    <row r="13" spans="2:78" ht="15" x14ac:dyDescent="0.25">
      <c r="B13" s="2">
        <v>5</v>
      </c>
      <c r="D13" s="188"/>
      <c r="E13" s="177">
        <v>56</v>
      </c>
      <c r="F13" s="7">
        <v>752</v>
      </c>
      <c r="G13" s="158" t="s">
        <v>15</v>
      </c>
      <c r="H13" s="8" t="s">
        <v>16</v>
      </c>
      <c r="I13" s="3" t="s">
        <v>7</v>
      </c>
      <c r="J13" s="3"/>
      <c r="K13" s="30" t="s">
        <v>8</v>
      </c>
      <c r="L13" s="39" t="s">
        <v>479</v>
      </c>
      <c r="M13" s="40">
        <v>43049</v>
      </c>
      <c r="N13" s="77">
        <v>43053</v>
      </c>
      <c r="O13" s="40"/>
      <c r="P13" s="84">
        <v>7519</v>
      </c>
      <c r="Q13" s="41">
        <v>759</v>
      </c>
      <c r="R13" s="41">
        <v>1018</v>
      </c>
      <c r="S13" s="71">
        <f t="shared" si="0"/>
        <v>9296</v>
      </c>
      <c r="T13" s="85">
        <v>1773</v>
      </c>
      <c r="U13" s="41"/>
      <c r="V13" s="84">
        <f>3168+5454</f>
        <v>8622</v>
      </c>
      <c r="W13" s="41">
        <f t="shared" si="7"/>
        <v>1862</v>
      </c>
      <c r="X13" s="42">
        <f t="shared" si="1"/>
        <v>-674</v>
      </c>
      <c r="Y13" s="90">
        <f t="shared" si="2"/>
        <v>89</v>
      </c>
      <c r="Z13" s="8"/>
      <c r="AA13" s="93">
        <f t="shared" si="3"/>
        <v>10484</v>
      </c>
      <c r="AB13" s="42">
        <f t="shared" si="4"/>
        <v>11069</v>
      </c>
      <c r="AC13" s="42">
        <f t="shared" si="5"/>
        <v>-585</v>
      </c>
      <c r="AD13" s="43">
        <f t="shared" si="6"/>
        <v>-5.5799313239221675</v>
      </c>
    </row>
    <row r="14" spans="2:78" ht="15" x14ac:dyDescent="0.25">
      <c r="B14" s="2">
        <v>6</v>
      </c>
      <c r="D14" s="188"/>
      <c r="E14" s="177">
        <v>59</v>
      </c>
      <c r="F14" s="7">
        <v>785</v>
      </c>
      <c r="G14" s="158" t="s">
        <v>17</v>
      </c>
      <c r="H14" s="8" t="s">
        <v>18</v>
      </c>
      <c r="I14" s="3" t="s">
        <v>7</v>
      </c>
      <c r="J14" s="3"/>
      <c r="K14" s="30" t="s">
        <v>8</v>
      </c>
      <c r="L14" s="39" t="s">
        <v>479</v>
      </c>
      <c r="M14" s="40">
        <v>43049</v>
      </c>
      <c r="N14" s="77">
        <v>43054</v>
      </c>
      <c r="O14" s="40"/>
      <c r="P14" s="84">
        <v>8027</v>
      </c>
      <c r="Q14" s="41">
        <v>84</v>
      </c>
      <c r="R14" s="41">
        <v>1018</v>
      </c>
      <c r="S14" s="71">
        <f t="shared" si="0"/>
        <v>9129</v>
      </c>
      <c r="T14" s="85">
        <v>1773</v>
      </c>
      <c r="U14" s="41"/>
      <c r="V14" s="84">
        <f>5674+3456</f>
        <v>9130</v>
      </c>
      <c r="W14" s="41">
        <f t="shared" si="7"/>
        <v>1862</v>
      </c>
      <c r="X14" s="42">
        <f t="shared" si="1"/>
        <v>1</v>
      </c>
      <c r="Y14" s="90">
        <f t="shared" si="2"/>
        <v>89</v>
      </c>
      <c r="Z14" s="8"/>
      <c r="AA14" s="93">
        <f t="shared" si="3"/>
        <v>10992</v>
      </c>
      <c r="AB14" s="42">
        <f t="shared" si="4"/>
        <v>10902</v>
      </c>
      <c r="AC14" s="42">
        <f t="shared" si="5"/>
        <v>90</v>
      </c>
      <c r="AD14" s="43">
        <f t="shared" si="6"/>
        <v>0.81877729257641918</v>
      </c>
    </row>
    <row r="15" spans="2:78" ht="15" x14ac:dyDescent="0.25">
      <c r="B15" s="2">
        <v>7</v>
      </c>
      <c r="D15" s="188"/>
      <c r="E15" s="177">
        <v>80</v>
      </c>
      <c r="F15" s="7">
        <v>1107</v>
      </c>
      <c r="G15" s="158" t="s">
        <v>19</v>
      </c>
      <c r="H15" s="8" t="s">
        <v>20</v>
      </c>
      <c r="I15" s="3" t="s">
        <v>7</v>
      </c>
      <c r="J15" s="3"/>
      <c r="K15" s="30" t="s">
        <v>8</v>
      </c>
      <c r="L15" s="39" t="s">
        <v>479</v>
      </c>
      <c r="M15" s="40">
        <v>43049</v>
      </c>
      <c r="N15" s="77">
        <v>43054</v>
      </c>
      <c r="O15" s="40"/>
      <c r="P15" s="84">
        <v>7179</v>
      </c>
      <c r="Q15" s="41">
        <v>84</v>
      </c>
      <c r="R15" s="41">
        <v>1018</v>
      </c>
      <c r="S15" s="71">
        <f t="shared" si="0"/>
        <v>8281</v>
      </c>
      <c r="T15" s="85">
        <v>1773</v>
      </c>
      <c r="U15" s="41"/>
      <c r="V15" s="84">
        <f>5317+3288</f>
        <v>8605</v>
      </c>
      <c r="W15" s="41">
        <f t="shared" si="7"/>
        <v>1862</v>
      </c>
      <c r="X15" s="42">
        <f t="shared" si="1"/>
        <v>324</v>
      </c>
      <c r="Y15" s="90">
        <f t="shared" si="2"/>
        <v>89</v>
      </c>
      <c r="Z15" s="8"/>
      <c r="AA15" s="93">
        <f t="shared" si="3"/>
        <v>10467</v>
      </c>
      <c r="AB15" s="42">
        <f t="shared" si="4"/>
        <v>10054</v>
      </c>
      <c r="AC15" s="42">
        <f t="shared" si="5"/>
        <v>413</v>
      </c>
      <c r="AD15" s="43">
        <f t="shared" si="6"/>
        <v>3.9457342122862329</v>
      </c>
    </row>
    <row r="16" spans="2:78" ht="15" x14ac:dyDescent="0.25">
      <c r="B16" s="2">
        <v>8</v>
      </c>
      <c r="D16" s="188"/>
      <c r="E16" s="177">
        <v>84</v>
      </c>
      <c r="F16" s="7">
        <v>1182</v>
      </c>
      <c r="G16" s="158" t="s">
        <v>21</v>
      </c>
      <c r="H16" s="17" t="s">
        <v>22</v>
      </c>
      <c r="I16" s="18" t="s">
        <v>23</v>
      </c>
      <c r="J16" s="18"/>
      <c r="K16" s="38" t="s">
        <v>8</v>
      </c>
      <c r="L16" s="44" t="s">
        <v>480</v>
      </c>
      <c r="M16" s="40">
        <v>43049</v>
      </c>
      <c r="N16" s="77">
        <v>43053</v>
      </c>
      <c r="O16" s="40"/>
      <c r="P16" s="86">
        <v>8385</v>
      </c>
      <c r="Q16" s="45">
        <v>188</v>
      </c>
      <c r="R16" s="41">
        <v>1018</v>
      </c>
      <c r="S16" s="71">
        <f t="shared" si="0"/>
        <v>9591</v>
      </c>
      <c r="T16" s="85">
        <v>1773</v>
      </c>
      <c r="U16" s="45"/>
      <c r="V16" s="86">
        <f>6416+0</f>
        <v>6416</v>
      </c>
      <c r="W16" s="41">
        <v>1151</v>
      </c>
      <c r="X16" s="42">
        <f t="shared" si="1"/>
        <v>-3175</v>
      </c>
      <c r="Y16" s="90">
        <f t="shared" si="2"/>
        <v>-622</v>
      </c>
      <c r="Z16" s="17"/>
      <c r="AA16" s="93">
        <f t="shared" si="3"/>
        <v>7567</v>
      </c>
      <c r="AB16" s="42">
        <f t="shared" si="4"/>
        <v>11364</v>
      </c>
      <c r="AC16" s="42">
        <f t="shared" si="5"/>
        <v>-3797</v>
      </c>
      <c r="AD16" s="43">
        <f t="shared" si="6"/>
        <v>-50.178406237610673</v>
      </c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</row>
    <row r="17" spans="2:30" ht="15" x14ac:dyDescent="0.25">
      <c r="B17" s="2">
        <v>9</v>
      </c>
      <c r="D17" s="188"/>
      <c r="E17" s="177">
        <v>36</v>
      </c>
      <c r="F17" s="7">
        <v>498</v>
      </c>
      <c r="G17" s="158" t="s">
        <v>24</v>
      </c>
      <c r="H17" s="8" t="s">
        <v>25</v>
      </c>
      <c r="I17" s="3" t="s">
        <v>26</v>
      </c>
      <c r="J17" s="3"/>
      <c r="K17" s="30" t="s">
        <v>8</v>
      </c>
      <c r="L17" s="39" t="s">
        <v>479</v>
      </c>
      <c r="M17" s="40">
        <v>43049</v>
      </c>
      <c r="N17" s="77">
        <v>43054</v>
      </c>
      <c r="O17" s="40"/>
      <c r="P17" s="84">
        <v>8198</v>
      </c>
      <c r="Q17" s="41">
        <v>416</v>
      </c>
      <c r="R17" s="41">
        <v>1018</v>
      </c>
      <c r="S17" s="71">
        <f t="shared" si="0"/>
        <v>9632</v>
      </c>
      <c r="T17" s="85">
        <v>1773</v>
      </c>
      <c r="U17" s="41"/>
      <c r="V17" s="84">
        <f>6134+0</f>
        <v>6134</v>
      </c>
      <c r="W17" s="41">
        <f t="shared" si="7"/>
        <v>1862</v>
      </c>
      <c r="X17" s="42">
        <f t="shared" si="1"/>
        <v>-3498</v>
      </c>
      <c r="Y17" s="90">
        <f t="shared" si="2"/>
        <v>89</v>
      </c>
      <c r="Z17" s="8"/>
      <c r="AA17" s="93">
        <f t="shared" si="3"/>
        <v>7996</v>
      </c>
      <c r="AB17" s="42">
        <f t="shared" si="4"/>
        <v>11405</v>
      </c>
      <c r="AC17" s="42">
        <f t="shared" si="5"/>
        <v>-3409</v>
      </c>
      <c r="AD17" s="43">
        <f t="shared" si="6"/>
        <v>-42.633816908454222</v>
      </c>
    </row>
    <row r="18" spans="2:30" ht="15" x14ac:dyDescent="0.25">
      <c r="B18" s="2">
        <v>10</v>
      </c>
      <c r="D18" s="188"/>
      <c r="E18" s="177">
        <v>57</v>
      </c>
      <c r="F18" s="7">
        <v>759</v>
      </c>
      <c r="G18" s="158" t="s">
        <v>27</v>
      </c>
      <c r="H18" s="8" t="s">
        <v>28</v>
      </c>
      <c r="I18" s="3" t="s">
        <v>26</v>
      </c>
      <c r="J18" s="3"/>
      <c r="K18" s="30" t="s">
        <v>8</v>
      </c>
      <c r="L18" s="44" t="s">
        <v>155</v>
      </c>
      <c r="M18" s="40">
        <v>43049</v>
      </c>
      <c r="N18" s="77">
        <v>43054</v>
      </c>
      <c r="O18" s="40"/>
      <c r="P18" s="84">
        <v>8721</v>
      </c>
      <c r="Q18" s="41">
        <v>262</v>
      </c>
      <c r="R18" s="41">
        <v>1018</v>
      </c>
      <c r="S18" s="71">
        <f t="shared" si="0"/>
        <v>10001</v>
      </c>
      <c r="T18" s="85">
        <v>1773</v>
      </c>
      <c r="U18" s="41"/>
      <c r="V18" s="84">
        <f>6326+0</f>
        <v>6326</v>
      </c>
      <c r="W18" s="41">
        <f t="shared" si="7"/>
        <v>1862</v>
      </c>
      <c r="X18" s="42">
        <f t="shared" si="1"/>
        <v>-3675</v>
      </c>
      <c r="Y18" s="90">
        <f t="shared" si="2"/>
        <v>89</v>
      </c>
      <c r="Z18" s="8"/>
      <c r="AA18" s="93">
        <f t="shared" si="3"/>
        <v>8188</v>
      </c>
      <c r="AB18" s="42">
        <f t="shared" si="4"/>
        <v>11774</v>
      </c>
      <c r="AC18" s="42">
        <f t="shared" si="5"/>
        <v>-3586</v>
      </c>
      <c r="AD18" s="43">
        <f t="shared" si="6"/>
        <v>-43.795798729848556</v>
      </c>
    </row>
    <row r="19" spans="2:30" ht="15" x14ac:dyDescent="0.25">
      <c r="B19" s="2">
        <v>11</v>
      </c>
      <c r="D19" s="188"/>
      <c r="E19" s="177">
        <v>10</v>
      </c>
      <c r="F19" s="7">
        <v>122</v>
      </c>
      <c r="G19" s="158" t="s">
        <v>29</v>
      </c>
      <c r="H19" s="8" t="s">
        <v>30</v>
      </c>
      <c r="I19" s="3" t="s">
        <v>7</v>
      </c>
      <c r="J19" s="3"/>
      <c r="K19" s="30" t="s">
        <v>8</v>
      </c>
      <c r="L19" s="39" t="s">
        <v>479</v>
      </c>
      <c r="M19" s="40">
        <v>43049</v>
      </c>
      <c r="N19" s="77">
        <v>43054</v>
      </c>
      <c r="O19" s="40"/>
      <c r="P19" s="84">
        <v>7484</v>
      </c>
      <c r="Q19" s="41">
        <v>377</v>
      </c>
      <c r="R19" s="41">
        <v>1018</v>
      </c>
      <c r="S19" s="71">
        <f t="shared" si="0"/>
        <v>8879</v>
      </c>
      <c r="T19" s="85">
        <v>1773</v>
      </c>
      <c r="U19" s="41"/>
      <c r="V19" s="84">
        <f>5397+3191</f>
        <v>8588</v>
      </c>
      <c r="W19" s="41">
        <f t="shared" si="7"/>
        <v>1862</v>
      </c>
      <c r="X19" s="42">
        <f t="shared" si="1"/>
        <v>-291</v>
      </c>
      <c r="Y19" s="90">
        <f t="shared" si="2"/>
        <v>89</v>
      </c>
      <c r="Z19" s="8"/>
      <c r="AA19" s="93">
        <f t="shared" si="3"/>
        <v>10450</v>
      </c>
      <c r="AB19" s="42">
        <f t="shared" si="4"/>
        <v>10652</v>
      </c>
      <c r="AC19" s="42">
        <f t="shared" si="5"/>
        <v>-202</v>
      </c>
      <c r="AD19" s="43">
        <f t="shared" si="6"/>
        <v>-1.9330143540669857</v>
      </c>
    </row>
    <row r="20" spans="2:30" ht="15" x14ac:dyDescent="0.25">
      <c r="B20" s="2">
        <v>12</v>
      </c>
      <c r="D20" s="188"/>
      <c r="E20" s="177">
        <v>12</v>
      </c>
      <c r="F20" s="7">
        <v>133</v>
      </c>
      <c r="G20" s="158" t="s">
        <v>31</v>
      </c>
      <c r="H20" s="8" t="s">
        <v>32</v>
      </c>
      <c r="I20" s="3" t="s">
        <v>7</v>
      </c>
      <c r="J20" s="3"/>
      <c r="K20" s="30" t="s">
        <v>8</v>
      </c>
      <c r="L20" s="39" t="s">
        <v>479</v>
      </c>
      <c r="M20" s="40">
        <v>43049</v>
      </c>
      <c r="N20" s="77">
        <v>43054</v>
      </c>
      <c r="O20" s="40"/>
      <c r="P20" s="84">
        <v>8095</v>
      </c>
      <c r="Q20" s="41">
        <v>1395</v>
      </c>
      <c r="R20" s="41">
        <v>1018</v>
      </c>
      <c r="S20" s="71">
        <f t="shared" si="0"/>
        <v>10508</v>
      </c>
      <c r="T20" s="85">
        <v>1773</v>
      </c>
      <c r="U20" s="41"/>
      <c r="V20" s="84">
        <f>5322+3876</f>
        <v>9198</v>
      </c>
      <c r="W20" s="41">
        <f t="shared" si="7"/>
        <v>1862</v>
      </c>
      <c r="X20" s="42">
        <f t="shared" si="1"/>
        <v>-1310</v>
      </c>
      <c r="Y20" s="90">
        <f t="shared" si="2"/>
        <v>89</v>
      </c>
      <c r="Z20" s="8"/>
      <c r="AA20" s="93">
        <f t="shared" si="3"/>
        <v>11060</v>
      </c>
      <c r="AB20" s="42">
        <f t="shared" si="4"/>
        <v>12281</v>
      </c>
      <c r="AC20" s="42">
        <f t="shared" si="5"/>
        <v>-1221</v>
      </c>
      <c r="AD20" s="43">
        <f t="shared" si="6"/>
        <v>-11.039783001808317</v>
      </c>
    </row>
    <row r="21" spans="2:30" ht="15" x14ac:dyDescent="0.25">
      <c r="B21" s="2">
        <v>13</v>
      </c>
      <c r="D21" s="188"/>
      <c r="E21" s="177">
        <v>70</v>
      </c>
      <c r="F21" s="7">
        <v>962</v>
      </c>
      <c r="G21" s="158" t="s">
        <v>33</v>
      </c>
      <c r="H21" s="8" t="s">
        <v>28</v>
      </c>
      <c r="I21" s="3" t="s">
        <v>23</v>
      </c>
      <c r="J21" s="3"/>
      <c r="K21" s="30" t="s">
        <v>8</v>
      </c>
      <c r="L21" s="39" t="s">
        <v>479</v>
      </c>
      <c r="M21" s="40">
        <v>43049</v>
      </c>
      <c r="N21" s="77">
        <v>43054</v>
      </c>
      <c r="O21" s="40"/>
      <c r="P21" s="84">
        <v>8724</v>
      </c>
      <c r="Q21" s="41">
        <v>771</v>
      </c>
      <c r="R21" s="41">
        <v>1018</v>
      </c>
      <c r="S21" s="71">
        <f t="shared" si="0"/>
        <v>10513</v>
      </c>
      <c r="T21" s="85">
        <v>1773</v>
      </c>
      <c r="U21" s="41"/>
      <c r="V21" s="84">
        <f>6326+0</f>
        <v>6326</v>
      </c>
      <c r="W21" s="41">
        <v>1151</v>
      </c>
      <c r="X21" s="42">
        <f t="shared" si="1"/>
        <v>-4187</v>
      </c>
      <c r="Y21" s="90">
        <f t="shared" si="2"/>
        <v>-622</v>
      </c>
      <c r="Z21" s="8"/>
      <c r="AA21" s="93">
        <f t="shared" si="3"/>
        <v>7477</v>
      </c>
      <c r="AB21" s="42">
        <f t="shared" si="4"/>
        <v>12286</v>
      </c>
      <c r="AC21" s="42">
        <f t="shared" si="5"/>
        <v>-4809</v>
      </c>
      <c r="AD21" s="43">
        <f t="shared" si="6"/>
        <v>-64.317239534572693</v>
      </c>
    </row>
    <row r="22" spans="2:30" ht="15" x14ac:dyDescent="0.25">
      <c r="B22" s="2">
        <v>14</v>
      </c>
      <c r="D22" s="188"/>
      <c r="E22" s="177">
        <v>49</v>
      </c>
      <c r="F22" s="7">
        <v>634</v>
      </c>
      <c r="G22" s="158" t="s">
        <v>34</v>
      </c>
      <c r="H22" s="8" t="s">
        <v>35</v>
      </c>
      <c r="I22" s="3" t="s">
        <v>7</v>
      </c>
      <c r="J22" s="3"/>
      <c r="K22" s="30" t="s">
        <v>8</v>
      </c>
      <c r="L22" s="44" t="s">
        <v>155</v>
      </c>
      <c r="M22" s="40">
        <v>43049</v>
      </c>
      <c r="N22" s="77">
        <v>43076</v>
      </c>
      <c r="O22" s="40"/>
      <c r="P22" s="84">
        <v>9684</v>
      </c>
      <c r="Q22" s="41">
        <v>204</v>
      </c>
      <c r="R22" s="41">
        <v>1018</v>
      </c>
      <c r="S22" s="71">
        <f t="shared" si="0"/>
        <v>10906</v>
      </c>
      <c r="T22" s="85">
        <v>1930</v>
      </c>
      <c r="U22" s="41"/>
      <c r="V22" s="84">
        <f>6800+3988</f>
        <v>10788</v>
      </c>
      <c r="W22" s="41">
        <f>1170+1151</f>
        <v>2321</v>
      </c>
      <c r="X22" s="42">
        <f t="shared" si="1"/>
        <v>-118</v>
      </c>
      <c r="Y22" s="90">
        <f t="shared" si="2"/>
        <v>391</v>
      </c>
      <c r="Z22" s="8"/>
      <c r="AA22" s="93">
        <f t="shared" si="3"/>
        <v>13109</v>
      </c>
      <c r="AB22" s="42">
        <f t="shared" si="4"/>
        <v>12836</v>
      </c>
      <c r="AC22" s="42">
        <f t="shared" si="5"/>
        <v>273</v>
      </c>
      <c r="AD22" s="43">
        <f t="shared" si="6"/>
        <v>2.0825387138607065</v>
      </c>
    </row>
    <row r="23" spans="2:30" ht="15" x14ac:dyDescent="0.25">
      <c r="B23" s="2">
        <v>15</v>
      </c>
      <c r="D23" s="188"/>
      <c r="E23" s="177">
        <v>37</v>
      </c>
      <c r="F23" s="7">
        <v>506</v>
      </c>
      <c r="G23" s="158" t="s">
        <v>36</v>
      </c>
      <c r="H23" s="8" t="s">
        <v>37</v>
      </c>
      <c r="I23" s="3" t="s">
        <v>7</v>
      </c>
      <c r="J23" s="3"/>
      <c r="K23" s="30" t="s">
        <v>8</v>
      </c>
      <c r="L23" s="39" t="s">
        <v>479</v>
      </c>
      <c r="M23" s="40">
        <v>43049</v>
      </c>
      <c r="N23" s="78">
        <v>43053</v>
      </c>
      <c r="O23" s="53"/>
      <c r="P23" s="84">
        <v>7172</v>
      </c>
      <c r="Q23" s="41">
        <v>0</v>
      </c>
      <c r="R23" s="41">
        <v>1018</v>
      </c>
      <c r="S23" s="71">
        <f t="shared" si="0"/>
        <v>8190</v>
      </c>
      <c r="T23" s="85">
        <v>1773</v>
      </c>
      <c r="U23" s="41"/>
      <c r="V23" s="84">
        <f>4979+3296</f>
        <v>8275</v>
      </c>
      <c r="W23" s="41">
        <f>711+1151</f>
        <v>1862</v>
      </c>
      <c r="X23" s="42">
        <f t="shared" si="1"/>
        <v>85</v>
      </c>
      <c r="Y23" s="90">
        <f t="shared" si="2"/>
        <v>89</v>
      </c>
      <c r="Z23" s="8"/>
      <c r="AA23" s="93">
        <f t="shared" si="3"/>
        <v>10137</v>
      </c>
      <c r="AB23" s="42">
        <f t="shared" si="4"/>
        <v>9963</v>
      </c>
      <c r="AC23" s="42">
        <f t="shared" si="5"/>
        <v>174</v>
      </c>
      <c r="AD23" s="43">
        <f t="shared" si="6"/>
        <v>1.7164841669132882</v>
      </c>
    </row>
    <row r="24" spans="2:30" ht="15" x14ac:dyDescent="0.25">
      <c r="B24" s="2">
        <v>16</v>
      </c>
      <c r="D24" s="188"/>
      <c r="E24" s="177">
        <v>69</v>
      </c>
      <c r="F24" s="7">
        <v>946</v>
      </c>
      <c r="G24" s="158" t="s">
        <v>38</v>
      </c>
      <c r="H24" s="8" t="s">
        <v>6</v>
      </c>
      <c r="I24" s="3" t="s">
        <v>7</v>
      </c>
      <c r="J24" s="3"/>
      <c r="K24" s="30" t="s">
        <v>8</v>
      </c>
      <c r="L24" s="44" t="s">
        <v>155</v>
      </c>
      <c r="M24" s="46">
        <v>43049</v>
      </c>
      <c r="N24" s="127">
        <v>43053</v>
      </c>
      <c r="O24" s="46"/>
      <c r="P24" s="84">
        <v>5954</v>
      </c>
      <c r="Q24" s="41">
        <v>435</v>
      </c>
      <c r="R24" s="41">
        <v>1018</v>
      </c>
      <c r="S24" s="71">
        <f t="shared" si="0"/>
        <v>7407</v>
      </c>
      <c r="T24" s="85">
        <v>1930</v>
      </c>
      <c r="U24" s="41"/>
      <c r="V24" s="84">
        <f>4172+2886</f>
        <v>7058</v>
      </c>
      <c r="W24" s="41">
        <f>1170+920</f>
        <v>2090</v>
      </c>
      <c r="X24" s="42">
        <f t="shared" si="1"/>
        <v>-349</v>
      </c>
      <c r="Y24" s="90">
        <f t="shared" si="2"/>
        <v>160</v>
      </c>
      <c r="Z24" s="8"/>
      <c r="AA24" s="93">
        <f t="shared" si="3"/>
        <v>9148</v>
      </c>
      <c r="AB24" s="42">
        <f t="shared" si="4"/>
        <v>9337</v>
      </c>
      <c r="AC24" s="42">
        <f t="shared" si="5"/>
        <v>-189</v>
      </c>
      <c r="AD24" s="43">
        <f t="shared" si="6"/>
        <v>-2.0660253607345869</v>
      </c>
    </row>
    <row r="25" spans="2:30" ht="15" x14ac:dyDescent="0.25">
      <c r="B25" s="2">
        <v>17</v>
      </c>
      <c r="D25" s="188"/>
      <c r="E25" s="177">
        <v>3</v>
      </c>
      <c r="F25" s="7">
        <v>17</v>
      </c>
      <c r="G25" s="158" t="s">
        <v>39</v>
      </c>
      <c r="H25" s="8" t="s">
        <v>30</v>
      </c>
      <c r="I25" s="3" t="s">
        <v>7</v>
      </c>
      <c r="J25" s="3"/>
      <c r="K25" s="30" t="s">
        <v>8</v>
      </c>
      <c r="L25" s="39" t="s">
        <v>479</v>
      </c>
      <c r="M25" s="40">
        <v>43049</v>
      </c>
      <c r="N25" s="77">
        <v>43054</v>
      </c>
      <c r="O25" s="40"/>
      <c r="P25" s="84">
        <v>7484</v>
      </c>
      <c r="Q25" s="41">
        <v>231</v>
      </c>
      <c r="R25" s="41">
        <v>1018</v>
      </c>
      <c r="S25" s="71">
        <f t="shared" si="0"/>
        <v>8733</v>
      </c>
      <c r="T25" s="85">
        <v>1773</v>
      </c>
      <c r="U25" s="41"/>
      <c r="V25" s="84">
        <f>5397+3191</f>
        <v>8588</v>
      </c>
      <c r="W25" s="41">
        <f>711+1151</f>
        <v>1862</v>
      </c>
      <c r="X25" s="42">
        <f t="shared" si="1"/>
        <v>-145</v>
      </c>
      <c r="Y25" s="90">
        <f t="shared" si="2"/>
        <v>89</v>
      </c>
      <c r="Z25" s="8"/>
      <c r="AA25" s="93">
        <f t="shared" si="3"/>
        <v>10450</v>
      </c>
      <c r="AB25" s="42">
        <f t="shared" si="4"/>
        <v>10506</v>
      </c>
      <c r="AC25" s="42">
        <f t="shared" si="5"/>
        <v>-56</v>
      </c>
      <c r="AD25" s="43">
        <f t="shared" si="6"/>
        <v>-0.53588516746411485</v>
      </c>
    </row>
    <row r="26" spans="2:30" ht="15.75" thickBot="1" x14ac:dyDescent="0.3">
      <c r="B26" s="2">
        <v>18</v>
      </c>
      <c r="D26" s="188"/>
      <c r="E26" s="178">
        <v>27</v>
      </c>
      <c r="F26" s="9">
        <v>363</v>
      </c>
      <c r="G26" s="184" t="s">
        <v>40</v>
      </c>
      <c r="H26" s="10" t="s">
        <v>12</v>
      </c>
      <c r="I26" s="11" t="s">
        <v>7</v>
      </c>
      <c r="J26" s="11"/>
      <c r="K26" s="31" t="s">
        <v>8</v>
      </c>
      <c r="L26" s="47" t="s">
        <v>479</v>
      </c>
      <c r="M26" s="48">
        <v>43049</v>
      </c>
      <c r="N26" s="79">
        <v>43054</v>
      </c>
      <c r="O26" s="96"/>
      <c r="P26" s="87">
        <v>8106</v>
      </c>
      <c r="Q26" s="49">
        <v>541</v>
      </c>
      <c r="R26" s="49">
        <v>1018</v>
      </c>
      <c r="S26" s="72">
        <f t="shared" si="0"/>
        <v>9665</v>
      </c>
      <c r="T26" s="70">
        <v>1773</v>
      </c>
      <c r="U26" s="95"/>
      <c r="V26" s="87">
        <f>544+4166</f>
        <v>4710</v>
      </c>
      <c r="W26" s="49">
        <f>711+1151</f>
        <v>1862</v>
      </c>
      <c r="X26" s="50">
        <f t="shared" si="1"/>
        <v>-4955</v>
      </c>
      <c r="Y26" s="91">
        <f t="shared" si="2"/>
        <v>89</v>
      </c>
      <c r="Z26" s="94"/>
      <c r="AA26" s="64">
        <f t="shared" si="3"/>
        <v>6572</v>
      </c>
      <c r="AB26" s="50">
        <f t="shared" si="4"/>
        <v>11438</v>
      </c>
      <c r="AC26" s="50">
        <f t="shared" si="5"/>
        <v>-4866</v>
      </c>
      <c r="AD26" s="51">
        <f t="shared" si="6"/>
        <v>-74.041387705416923</v>
      </c>
    </row>
    <row r="27" spans="2:30" ht="19.5" thickBot="1" x14ac:dyDescent="0.35">
      <c r="B27" s="2">
        <v>19</v>
      </c>
      <c r="D27" s="188"/>
      <c r="E27" s="170" t="s">
        <v>493</v>
      </c>
      <c r="F27" s="170"/>
      <c r="G27" s="170"/>
      <c r="H27" s="170"/>
      <c r="I27" s="170"/>
      <c r="J27" s="170"/>
      <c r="K27" s="170"/>
    </row>
    <row r="28" spans="2:30" ht="15" x14ac:dyDescent="0.25">
      <c r="B28" s="2">
        <v>20</v>
      </c>
      <c r="C28" s="21">
        <v>1</v>
      </c>
      <c r="D28" s="189">
        <v>43073</v>
      </c>
      <c r="E28" s="156">
        <v>49</v>
      </c>
      <c r="F28" s="22">
        <v>631</v>
      </c>
      <c r="G28" s="158" t="s">
        <v>41</v>
      </c>
      <c r="H28" s="23" t="s">
        <v>42</v>
      </c>
      <c r="I28" s="22" t="s">
        <v>7</v>
      </c>
      <c r="J28" s="22"/>
      <c r="K28" s="24" t="s">
        <v>8</v>
      </c>
      <c r="L28" s="97" t="s">
        <v>509</v>
      </c>
      <c r="M28" s="98">
        <v>43076</v>
      </c>
      <c r="N28" s="76">
        <v>43076</v>
      </c>
      <c r="P28" s="124">
        <v>7543.65</v>
      </c>
      <c r="Q28" s="105"/>
      <c r="R28" s="105">
        <v>0</v>
      </c>
      <c r="S28" s="106"/>
      <c r="T28" s="162">
        <v>1774.06</v>
      </c>
      <c r="V28" s="124">
        <v>7543.65</v>
      </c>
      <c r="W28" s="106">
        <v>1774.06</v>
      </c>
      <c r="X28" s="113">
        <f t="shared" ref="X28:X39" si="8">V28-S28</f>
        <v>7543.65</v>
      </c>
      <c r="Y28" s="114">
        <f t="shared" ref="Y28:Y39" si="9">W28-T28</f>
        <v>0</v>
      </c>
      <c r="AA28" s="118">
        <f t="shared" ref="AA28:AA39" si="10">V28+W28</f>
        <v>9317.7099999999991</v>
      </c>
      <c r="AB28" s="113">
        <f t="shared" ref="AB28:AB39" si="11">(S28+T28)</f>
        <v>1774.06</v>
      </c>
      <c r="AC28" s="113">
        <f t="shared" ref="AC28:AC39" si="12">AA28-AB28</f>
        <v>7543.65</v>
      </c>
      <c r="AD28" s="119">
        <f t="shared" ref="AD28:AD39" si="13">AC28/AA28*100</f>
        <v>80.960343260307525</v>
      </c>
    </row>
    <row r="29" spans="2:30" ht="15" x14ac:dyDescent="0.25">
      <c r="B29" s="2">
        <v>21</v>
      </c>
      <c r="C29" s="21">
        <v>2</v>
      </c>
      <c r="D29" s="189">
        <v>43073</v>
      </c>
      <c r="E29" s="156">
        <v>49</v>
      </c>
      <c r="F29" s="22">
        <v>632</v>
      </c>
      <c r="G29" s="158" t="s">
        <v>43</v>
      </c>
      <c r="H29" s="23" t="s">
        <v>35</v>
      </c>
      <c r="I29" s="22" t="s">
        <v>26</v>
      </c>
      <c r="J29" s="22"/>
      <c r="K29" s="24" t="s">
        <v>8</v>
      </c>
      <c r="L29" s="99" t="s">
        <v>505</v>
      </c>
      <c r="M29" s="40">
        <v>43077</v>
      </c>
      <c r="N29" s="77">
        <v>43077</v>
      </c>
      <c r="P29" s="125">
        <v>10048.65</v>
      </c>
      <c r="Q29" s="41"/>
      <c r="R29" s="41">
        <v>0</v>
      </c>
      <c r="S29" s="71"/>
      <c r="T29" s="108">
        <v>1929.213</v>
      </c>
      <c r="V29" s="125">
        <v>10048.65</v>
      </c>
      <c r="W29" s="71">
        <v>1929.213</v>
      </c>
      <c r="X29" s="42">
        <f t="shared" si="8"/>
        <v>10048.65</v>
      </c>
      <c r="Y29" s="115">
        <f t="shared" si="9"/>
        <v>0</v>
      </c>
      <c r="AA29" s="120">
        <f t="shared" si="10"/>
        <v>11977.862999999999</v>
      </c>
      <c r="AB29" s="42">
        <f t="shared" si="11"/>
        <v>1929.213</v>
      </c>
      <c r="AC29" s="42">
        <f t="shared" si="12"/>
        <v>10048.65</v>
      </c>
      <c r="AD29" s="121">
        <f t="shared" si="13"/>
        <v>83.893512557290066</v>
      </c>
    </row>
    <row r="30" spans="2:30" ht="15" x14ac:dyDescent="0.25">
      <c r="B30" s="2">
        <v>22</v>
      </c>
      <c r="C30" s="21">
        <v>3</v>
      </c>
      <c r="D30" s="189">
        <v>43073</v>
      </c>
      <c r="E30" s="156">
        <v>49</v>
      </c>
      <c r="F30" s="22">
        <v>633</v>
      </c>
      <c r="G30" s="158" t="s">
        <v>44</v>
      </c>
      <c r="H30" s="23" t="s">
        <v>42</v>
      </c>
      <c r="I30" s="22" t="s">
        <v>7</v>
      </c>
      <c r="J30" s="22"/>
      <c r="K30" s="24" t="s">
        <v>8</v>
      </c>
      <c r="L30" s="99" t="s">
        <v>508</v>
      </c>
      <c r="M30" s="40">
        <v>43077</v>
      </c>
      <c r="N30" s="77">
        <v>43077</v>
      </c>
      <c r="P30" s="125">
        <v>7543.65</v>
      </c>
      <c r="Q30" s="41"/>
      <c r="R30" s="41">
        <v>0</v>
      </c>
      <c r="S30" s="71"/>
      <c r="T30" s="108">
        <v>1774.06</v>
      </c>
      <c r="V30" s="125">
        <v>7543.65</v>
      </c>
      <c r="W30" s="71">
        <v>1774.06</v>
      </c>
      <c r="X30" s="42">
        <f t="shared" si="8"/>
        <v>7543.65</v>
      </c>
      <c r="Y30" s="115">
        <f t="shared" si="9"/>
        <v>0</v>
      </c>
      <c r="AA30" s="120">
        <f t="shared" si="10"/>
        <v>9317.7099999999991</v>
      </c>
      <c r="AB30" s="42">
        <f t="shared" si="11"/>
        <v>1774.06</v>
      </c>
      <c r="AC30" s="42">
        <f t="shared" si="12"/>
        <v>7543.65</v>
      </c>
      <c r="AD30" s="121">
        <f t="shared" si="13"/>
        <v>80.960343260307525</v>
      </c>
    </row>
    <row r="31" spans="2:30" ht="15" x14ac:dyDescent="0.25">
      <c r="B31" s="2">
        <v>23</v>
      </c>
      <c r="C31" s="21">
        <v>4</v>
      </c>
      <c r="D31" s="189">
        <v>43073</v>
      </c>
      <c r="E31" s="156">
        <v>49</v>
      </c>
      <c r="F31" s="22">
        <v>635</v>
      </c>
      <c r="G31" s="158" t="s">
        <v>45</v>
      </c>
      <c r="H31" s="23" t="s">
        <v>42</v>
      </c>
      <c r="I31" s="22" t="s">
        <v>7</v>
      </c>
      <c r="J31" s="22"/>
      <c r="K31" s="24" t="s">
        <v>8</v>
      </c>
      <c r="L31" s="99"/>
      <c r="M31" s="40">
        <v>43077</v>
      </c>
      <c r="N31" s="77">
        <v>43077</v>
      </c>
      <c r="P31" s="125">
        <v>7543.65</v>
      </c>
      <c r="Q31" s="41"/>
      <c r="R31" s="41">
        <v>0</v>
      </c>
      <c r="S31" s="71"/>
      <c r="T31" s="108">
        <v>1774.06</v>
      </c>
      <c r="V31" s="125">
        <v>7543.65</v>
      </c>
      <c r="W31" s="71">
        <v>1774.06</v>
      </c>
      <c r="X31" s="42">
        <f t="shared" si="8"/>
        <v>7543.65</v>
      </c>
      <c r="Y31" s="115">
        <f t="shared" si="9"/>
        <v>0</v>
      </c>
      <c r="AA31" s="120">
        <f t="shared" si="10"/>
        <v>9317.7099999999991</v>
      </c>
      <c r="AB31" s="42">
        <f t="shared" si="11"/>
        <v>1774.06</v>
      </c>
      <c r="AC31" s="42">
        <f t="shared" si="12"/>
        <v>7543.65</v>
      </c>
      <c r="AD31" s="121">
        <f t="shared" si="13"/>
        <v>80.960343260307525</v>
      </c>
    </row>
    <row r="32" spans="2:30" ht="15" x14ac:dyDescent="0.25">
      <c r="B32" s="2">
        <v>24</v>
      </c>
      <c r="C32" s="21">
        <v>5</v>
      </c>
      <c r="D32" s="189">
        <v>43073</v>
      </c>
      <c r="E32" s="156">
        <v>49</v>
      </c>
      <c r="F32" s="22">
        <v>636</v>
      </c>
      <c r="G32" s="158" t="s">
        <v>46</v>
      </c>
      <c r="H32" s="23" t="s">
        <v>37</v>
      </c>
      <c r="I32" s="22" t="s">
        <v>7</v>
      </c>
      <c r="J32" s="22"/>
      <c r="K32" s="24" t="s">
        <v>8</v>
      </c>
      <c r="L32" s="99" t="s">
        <v>504</v>
      </c>
      <c r="M32" s="40">
        <v>43076</v>
      </c>
      <c r="N32" s="77">
        <v>43076</v>
      </c>
      <c r="P32" s="125">
        <v>7536.65</v>
      </c>
      <c r="Q32" s="41"/>
      <c r="R32" s="41">
        <v>0</v>
      </c>
      <c r="S32" s="71"/>
      <c r="T32" s="108">
        <v>1774.06</v>
      </c>
      <c r="V32" s="125">
        <v>7536.65</v>
      </c>
      <c r="W32" s="71">
        <v>1774.06</v>
      </c>
      <c r="X32" s="42">
        <f t="shared" si="8"/>
        <v>7536.65</v>
      </c>
      <c r="Y32" s="115">
        <f t="shared" si="9"/>
        <v>0</v>
      </c>
      <c r="AA32" s="120">
        <f t="shared" si="10"/>
        <v>9310.7099999999991</v>
      </c>
      <c r="AB32" s="42">
        <f t="shared" si="11"/>
        <v>1774.06</v>
      </c>
      <c r="AC32" s="42">
        <f t="shared" si="12"/>
        <v>7536.65</v>
      </c>
      <c r="AD32" s="121">
        <f t="shared" si="13"/>
        <v>80.946028820573304</v>
      </c>
    </row>
    <row r="33" spans="2:30" ht="15" x14ac:dyDescent="0.25">
      <c r="B33" s="2">
        <v>25</v>
      </c>
      <c r="C33" s="21">
        <v>6</v>
      </c>
      <c r="D33" s="189">
        <v>43073</v>
      </c>
      <c r="E33" s="156">
        <v>49</v>
      </c>
      <c r="F33" s="22">
        <v>638</v>
      </c>
      <c r="G33" s="158" t="s">
        <v>47</v>
      </c>
      <c r="H33" s="23" t="s">
        <v>37</v>
      </c>
      <c r="I33" s="22" t="s">
        <v>7</v>
      </c>
      <c r="J33" s="22"/>
      <c r="K33" s="24" t="s">
        <v>8</v>
      </c>
      <c r="L33" s="100" t="s">
        <v>507</v>
      </c>
      <c r="M33" s="40">
        <v>43076</v>
      </c>
      <c r="N33" s="77">
        <v>43076</v>
      </c>
      <c r="P33" s="125">
        <v>7536.65</v>
      </c>
      <c r="Q33" s="41"/>
      <c r="R33" s="41">
        <v>0</v>
      </c>
      <c r="S33" s="71"/>
      <c r="T33" s="108">
        <v>1774.06</v>
      </c>
      <c r="V33" s="125">
        <v>7536.65</v>
      </c>
      <c r="W33" s="71">
        <v>1774.06</v>
      </c>
      <c r="X33" s="42">
        <f t="shared" si="8"/>
        <v>7536.65</v>
      </c>
      <c r="Y33" s="115">
        <f t="shared" si="9"/>
        <v>0</v>
      </c>
      <c r="AA33" s="120">
        <f t="shared" si="10"/>
        <v>9310.7099999999991</v>
      </c>
      <c r="AB33" s="42">
        <f t="shared" si="11"/>
        <v>1774.06</v>
      </c>
      <c r="AC33" s="42">
        <f t="shared" si="12"/>
        <v>7536.65</v>
      </c>
      <c r="AD33" s="121">
        <f t="shared" si="13"/>
        <v>80.946028820573304</v>
      </c>
    </row>
    <row r="34" spans="2:30" ht="15" x14ac:dyDescent="0.25">
      <c r="B34" s="2">
        <v>26</v>
      </c>
      <c r="C34" s="21">
        <v>7</v>
      </c>
      <c r="D34" s="189">
        <v>43073</v>
      </c>
      <c r="E34" s="156">
        <v>49</v>
      </c>
      <c r="F34" s="22">
        <v>639</v>
      </c>
      <c r="G34" s="158" t="s">
        <v>48</v>
      </c>
      <c r="H34" s="23" t="s">
        <v>35</v>
      </c>
      <c r="I34" s="22" t="s">
        <v>7</v>
      </c>
      <c r="J34" s="22"/>
      <c r="K34" s="24" t="s">
        <v>8</v>
      </c>
      <c r="L34" s="100"/>
      <c r="M34" s="40">
        <v>43077</v>
      </c>
      <c r="N34" s="77">
        <v>43077</v>
      </c>
      <c r="P34" s="125">
        <v>10048.65</v>
      </c>
      <c r="Q34" s="41"/>
      <c r="R34" s="41">
        <v>0</v>
      </c>
      <c r="S34" s="71"/>
      <c r="T34" s="108">
        <v>1929.213</v>
      </c>
      <c r="V34" s="125">
        <v>10048.65</v>
      </c>
      <c r="W34" s="71">
        <v>1929.213</v>
      </c>
      <c r="X34" s="42">
        <f t="shared" si="8"/>
        <v>10048.65</v>
      </c>
      <c r="Y34" s="115">
        <f t="shared" si="9"/>
        <v>0</v>
      </c>
      <c r="AA34" s="120">
        <f t="shared" si="10"/>
        <v>11977.862999999999</v>
      </c>
      <c r="AB34" s="42">
        <f t="shared" si="11"/>
        <v>1929.213</v>
      </c>
      <c r="AC34" s="42">
        <f t="shared" si="12"/>
        <v>10048.65</v>
      </c>
      <c r="AD34" s="121">
        <f t="shared" si="13"/>
        <v>83.893512557290066</v>
      </c>
    </row>
    <row r="35" spans="2:30" ht="15" x14ac:dyDescent="0.25">
      <c r="B35" s="2">
        <v>27</v>
      </c>
      <c r="C35" s="21">
        <v>8</v>
      </c>
      <c r="D35" s="189">
        <v>43073</v>
      </c>
      <c r="E35" s="156">
        <v>49</v>
      </c>
      <c r="F35" s="22">
        <v>640</v>
      </c>
      <c r="G35" s="158" t="s">
        <v>49</v>
      </c>
      <c r="H35" s="23" t="s">
        <v>42</v>
      </c>
      <c r="I35" s="22" t="s">
        <v>7</v>
      </c>
      <c r="J35" s="22"/>
      <c r="K35" s="24" t="s">
        <v>8</v>
      </c>
      <c r="L35" s="100"/>
      <c r="M35" s="40">
        <v>43076</v>
      </c>
      <c r="N35" s="77">
        <v>43076</v>
      </c>
      <c r="P35" s="125">
        <v>7543.65</v>
      </c>
      <c r="Q35" s="41"/>
      <c r="R35" s="41">
        <v>0</v>
      </c>
      <c r="S35" s="71"/>
      <c r="T35" s="108">
        <v>1774.06</v>
      </c>
      <c r="V35" s="125">
        <v>7543.65</v>
      </c>
      <c r="W35" s="71">
        <v>1774.06</v>
      </c>
      <c r="X35" s="42">
        <f t="shared" si="8"/>
        <v>7543.65</v>
      </c>
      <c r="Y35" s="115">
        <f t="shared" si="9"/>
        <v>0</v>
      </c>
      <c r="AA35" s="120">
        <f t="shared" si="10"/>
        <v>9317.7099999999991</v>
      </c>
      <c r="AB35" s="42">
        <f t="shared" si="11"/>
        <v>1774.06</v>
      </c>
      <c r="AC35" s="42">
        <f t="shared" si="12"/>
        <v>7543.65</v>
      </c>
      <c r="AD35" s="121">
        <f t="shared" si="13"/>
        <v>80.960343260307525</v>
      </c>
    </row>
    <row r="36" spans="2:30" ht="15" x14ac:dyDescent="0.25">
      <c r="B36" s="2">
        <v>28</v>
      </c>
      <c r="C36" s="21">
        <v>9</v>
      </c>
      <c r="D36" s="189">
        <v>43073</v>
      </c>
      <c r="E36" s="156">
        <v>49</v>
      </c>
      <c r="F36" s="22">
        <v>641</v>
      </c>
      <c r="G36" s="158" t="s">
        <v>50</v>
      </c>
      <c r="H36" s="23" t="s">
        <v>35</v>
      </c>
      <c r="I36" s="22" t="s">
        <v>7</v>
      </c>
      <c r="J36" s="22"/>
      <c r="K36" s="24" t="s">
        <v>8</v>
      </c>
      <c r="L36" s="100" t="s">
        <v>510</v>
      </c>
      <c r="M36" s="40">
        <v>43077</v>
      </c>
      <c r="N36" s="77">
        <v>43077</v>
      </c>
      <c r="P36" s="125">
        <v>10048.65</v>
      </c>
      <c r="Q36" s="41"/>
      <c r="R36" s="41">
        <v>0</v>
      </c>
      <c r="S36" s="71"/>
      <c r="T36" s="108">
        <v>1929.213</v>
      </c>
      <c r="V36" s="125">
        <v>10048.65</v>
      </c>
      <c r="W36" s="71">
        <v>1929.213</v>
      </c>
      <c r="X36" s="42">
        <f t="shared" si="8"/>
        <v>10048.65</v>
      </c>
      <c r="Y36" s="115">
        <f t="shared" si="9"/>
        <v>0</v>
      </c>
      <c r="AA36" s="120">
        <f t="shared" si="10"/>
        <v>11977.862999999999</v>
      </c>
      <c r="AB36" s="42">
        <f t="shared" si="11"/>
        <v>1929.213</v>
      </c>
      <c r="AC36" s="42">
        <f t="shared" si="12"/>
        <v>10048.65</v>
      </c>
      <c r="AD36" s="121">
        <f t="shared" si="13"/>
        <v>83.893512557290066</v>
      </c>
    </row>
    <row r="37" spans="2:30" ht="15" x14ac:dyDescent="0.25">
      <c r="B37" s="2">
        <v>29</v>
      </c>
      <c r="C37" s="21">
        <v>10</v>
      </c>
      <c r="D37" s="189">
        <v>43073</v>
      </c>
      <c r="E37" s="156">
        <v>49</v>
      </c>
      <c r="F37" s="22">
        <v>642</v>
      </c>
      <c r="G37" s="158" t="s">
        <v>51</v>
      </c>
      <c r="H37" s="23" t="s">
        <v>42</v>
      </c>
      <c r="I37" s="22" t="s">
        <v>7</v>
      </c>
      <c r="J37" s="22"/>
      <c r="K37" s="24" t="s">
        <v>8</v>
      </c>
      <c r="L37" s="100" t="s">
        <v>507</v>
      </c>
      <c r="M37" s="40">
        <v>43076</v>
      </c>
      <c r="N37" s="77">
        <v>43076</v>
      </c>
      <c r="P37" s="125">
        <v>7543.65</v>
      </c>
      <c r="Q37" s="41"/>
      <c r="R37" s="41">
        <v>0</v>
      </c>
      <c r="S37" s="71"/>
      <c r="T37" s="108">
        <v>1774.06</v>
      </c>
      <c r="V37" s="125">
        <v>7543.65</v>
      </c>
      <c r="W37" s="71">
        <v>1774.06</v>
      </c>
      <c r="X37" s="42">
        <f t="shared" si="8"/>
        <v>7543.65</v>
      </c>
      <c r="Y37" s="115">
        <f t="shared" si="9"/>
        <v>0</v>
      </c>
      <c r="AA37" s="120">
        <f t="shared" si="10"/>
        <v>9317.7099999999991</v>
      </c>
      <c r="AB37" s="42">
        <f t="shared" si="11"/>
        <v>1774.06</v>
      </c>
      <c r="AC37" s="42">
        <f t="shared" si="12"/>
        <v>7543.65</v>
      </c>
      <c r="AD37" s="121">
        <f t="shared" si="13"/>
        <v>80.960343260307525</v>
      </c>
    </row>
    <row r="38" spans="2:30" ht="15" x14ac:dyDescent="0.25">
      <c r="B38" s="2">
        <v>30</v>
      </c>
      <c r="C38" s="21">
        <v>11</v>
      </c>
      <c r="D38" s="189">
        <v>43073</v>
      </c>
      <c r="E38" s="156">
        <v>54</v>
      </c>
      <c r="F38" s="22">
        <v>707</v>
      </c>
      <c r="G38" s="158" t="s">
        <v>52</v>
      </c>
      <c r="H38" s="23" t="s">
        <v>30</v>
      </c>
      <c r="I38" s="22" t="s">
        <v>7</v>
      </c>
      <c r="J38" s="22"/>
      <c r="K38" s="24" t="s">
        <v>8</v>
      </c>
      <c r="L38" s="100"/>
      <c r="M38" s="40">
        <v>43077</v>
      </c>
      <c r="N38" s="77">
        <v>43077</v>
      </c>
      <c r="P38" s="125">
        <v>7848.65</v>
      </c>
      <c r="Q38" s="41"/>
      <c r="R38" s="41">
        <v>0</v>
      </c>
      <c r="S38" s="71"/>
      <c r="T38" s="108">
        <v>1774.06</v>
      </c>
      <c r="V38" s="125">
        <v>7848.65</v>
      </c>
      <c r="W38" s="71">
        <v>1774.06</v>
      </c>
      <c r="X38" s="42">
        <f t="shared" si="8"/>
        <v>7848.65</v>
      </c>
      <c r="Y38" s="115">
        <f t="shared" si="9"/>
        <v>0</v>
      </c>
      <c r="AA38" s="120">
        <f t="shared" si="10"/>
        <v>9622.7099999999991</v>
      </c>
      <c r="AB38" s="42">
        <f t="shared" si="11"/>
        <v>1774.06</v>
      </c>
      <c r="AC38" s="42">
        <f t="shared" si="12"/>
        <v>7848.65</v>
      </c>
      <c r="AD38" s="121">
        <f t="shared" si="13"/>
        <v>81.563821418290701</v>
      </c>
    </row>
    <row r="39" spans="2:30" ht="15" x14ac:dyDescent="0.25">
      <c r="B39" s="2">
        <v>31</v>
      </c>
      <c r="C39" s="21">
        <v>12</v>
      </c>
      <c r="D39" s="189">
        <v>43073</v>
      </c>
      <c r="E39" s="156">
        <v>54</v>
      </c>
      <c r="F39" s="22">
        <v>708</v>
      </c>
      <c r="G39" s="158" t="s">
        <v>53</v>
      </c>
      <c r="H39" s="23" t="s">
        <v>30</v>
      </c>
      <c r="I39" s="22" t="s">
        <v>7</v>
      </c>
      <c r="J39" s="22"/>
      <c r="K39" s="24" t="s">
        <v>8</v>
      </c>
      <c r="L39" s="100"/>
      <c r="M39" s="40">
        <v>43077</v>
      </c>
      <c r="N39" s="77">
        <v>43077</v>
      </c>
      <c r="P39" s="125">
        <v>7848.65</v>
      </c>
      <c r="Q39" s="41"/>
      <c r="R39" s="41">
        <v>0</v>
      </c>
      <c r="S39" s="71"/>
      <c r="T39" s="108">
        <v>1774.06</v>
      </c>
      <c r="V39" s="125">
        <v>7848.65</v>
      </c>
      <c r="W39" s="71">
        <v>1774.06</v>
      </c>
      <c r="X39" s="42">
        <f t="shared" si="8"/>
        <v>7848.65</v>
      </c>
      <c r="Y39" s="115">
        <f t="shared" si="9"/>
        <v>0</v>
      </c>
      <c r="AA39" s="120">
        <f t="shared" si="10"/>
        <v>9622.7099999999991</v>
      </c>
      <c r="AB39" s="42">
        <f t="shared" si="11"/>
        <v>1774.06</v>
      </c>
      <c r="AC39" s="42">
        <f t="shared" si="12"/>
        <v>7848.65</v>
      </c>
      <c r="AD39" s="121">
        <f t="shared" si="13"/>
        <v>81.563821418290701</v>
      </c>
    </row>
    <row r="40" spans="2:30" x14ac:dyDescent="0.2">
      <c r="B40" s="2">
        <v>32</v>
      </c>
      <c r="E40" s="156"/>
      <c r="F40" s="3"/>
      <c r="G40" s="158"/>
      <c r="H40" s="8"/>
      <c r="I40" s="3"/>
      <c r="J40" s="3"/>
      <c r="K40" s="12"/>
      <c r="L40" s="100"/>
      <c r="M40" s="40"/>
      <c r="N40" s="77"/>
      <c r="P40" s="107"/>
      <c r="Q40" s="41"/>
      <c r="R40" s="41"/>
      <c r="S40" s="71"/>
      <c r="T40" s="108"/>
      <c r="V40" s="125"/>
      <c r="W40" s="71"/>
      <c r="X40" s="42"/>
      <c r="Y40" s="115"/>
      <c r="AA40" s="120"/>
      <c r="AB40" s="42"/>
      <c r="AC40" s="42"/>
      <c r="AD40" s="121"/>
    </row>
    <row r="41" spans="2:30" x14ac:dyDescent="0.2">
      <c r="B41" s="2">
        <v>33</v>
      </c>
      <c r="C41" s="21">
        <v>1</v>
      </c>
      <c r="D41" s="155">
        <v>43080</v>
      </c>
      <c r="E41" s="156">
        <v>54</v>
      </c>
      <c r="F41" s="22">
        <v>709</v>
      </c>
      <c r="G41" s="158" t="s">
        <v>54</v>
      </c>
      <c r="H41" s="23" t="s">
        <v>30</v>
      </c>
      <c r="I41" s="22" t="s">
        <v>7</v>
      </c>
      <c r="J41" s="22"/>
      <c r="K41" s="24" t="s">
        <v>8</v>
      </c>
      <c r="L41" s="100"/>
      <c r="M41" s="40">
        <v>43080</v>
      </c>
      <c r="N41" s="77"/>
      <c r="P41" s="125">
        <v>7848.65</v>
      </c>
      <c r="Q41" s="41"/>
      <c r="R41" s="41">
        <v>0</v>
      </c>
      <c r="S41" s="71"/>
      <c r="T41" s="108">
        <v>1774.06</v>
      </c>
      <c r="V41" s="125">
        <v>7848.65</v>
      </c>
      <c r="W41" s="71">
        <v>1774.06</v>
      </c>
      <c r="X41" s="42">
        <f t="shared" ref="X41:X52" si="14">V41-S41</f>
        <v>7848.65</v>
      </c>
      <c r="Y41" s="115">
        <f t="shared" ref="Y41:Y52" si="15">W41-T41</f>
        <v>0</v>
      </c>
      <c r="AA41" s="120">
        <f t="shared" ref="AA41:AA52" si="16">V41+W41</f>
        <v>9622.7099999999991</v>
      </c>
      <c r="AB41" s="42">
        <f t="shared" ref="AB41:AB52" si="17">(S41+T41)</f>
        <v>1774.06</v>
      </c>
      <c r="AC41" s="42">
        <f t="shared" ref="AC41:AC52" si="18">AA41-AB41</f>
        <v>7848.65</v>
      </c>
      <c r="AD41" s="121">
        <f t="shared" ref="AD41:AD52" si="19">AC41/AA41*100</f>
        <v>81.563821418290701</v>
      </c>
    </row>
    <row r="42" spans="2:30" x14ac:dyDescent="0.2">
      <c r="B42" s="2">
        <v>34</v>
      </c>
      <c r="C42" s="21">
        <v>2</v>
      </c>
      <c r="D42" s="155">
        <v>43080</v>
      </c>
      <c r="E42" s="156">
        <v>54</v>
      </c>
      <c r="F42" s="22">
        <v>710</v>
      </c>
      <c r="G42" s="158" t="s">
        <v>55</v>
      </c>
      <c r="H42" s="23" t="s">
        <v>30</v>
      </c>
      <c r="I42" s="22" t="s">
        <v>7</v>
      </c>
      <c r="J42" s="22"/>
      <c r="K42" s="24" t="s">
        <v>8</v>
      </c>
      <c r="L42" s="100"/>
      <c r="M42" s="40">
        <v>43080</v>
      </c>
      <c r="N42" s="77"/>
      <c r="P42" s="125">
        <v>7848.65</v>
      </c>
      <c r="Q42" s="41"/>
      <c r="R42" s="41">
        <v>0</v>
      </c>
      <c r="S42" s="71"/>
      <c r="T42" s="108">
        <v>1774.06</v>
      </c>
      <c r="V42" s="125">
        <v>7848.65</v>
      </c>
      <c r="W42" s="71">
        <v>1774.06</v>
      </c>
      <c r="X42" s="42">
        <f t="shared" si="14"/>
        <v>7848.65</v>
      </c>
      <c r="Y42" s="115">
        <f t="shared" si="15"/>
        <v>0</v>
      </c>
      <c r="AA42" s="120">
        <f t="shared" si="16"/>
        <v>9622.7099999999991</v>
      </c>
      <c r="AB42" s="42">
        <f t="shared" si="17"/>
        <v>1774.06</v>
      </c>
      <c r="AC42" s="42">
        <f t="shared" si="18"/>
        <v>7848.65</v>
      </c>
      <c r="AD42" s="121">
        <f t="shared" si="19"/>
        <v>81.563821418290701</v>
      </c>
    </row>
    <row r="43" spans="2:30" x14ac:dyDescent="0.2">
      <c r="B43" s="2">
        <v>35</v>
      </c>
      <c r="C43" s="21">
        <v>3</v>
      </c>
      <c r="D43" s="155">
        <v>43080</v>
      </c>
      <c r="E43" s="156">
        <v>54</v>
      </c>
      <c r="F43" s="22">
        <v>712</v>
      </c>
      <c r="G43" s="158" t="s">
        <v>56</v>
      </c>
      <c r="H43" s="23" t="s">
        <v>6</v>
      </c>
      <c r="I43" s="22" t="s">
        <v>7</v>
      </c>
      <c r="J43" s="22"/>
      <c r="K43" s="24" t="s">
        <v>8</v>
      </c>
      <c r="L43" s="100"/>
      <c r="M43" s="40">
        <v>43081</v>
      </c>
      <c r="N43" s="77"/>
      <c r="P43" s="125">
        <v>6318.65</v>
      </c>
      <c r="Q43" s="41"/>
      <c r="R43" s="41">
        <v>0</v>
      </c>
      <c r="S43" s="71"/>
      <c r="T43" s="108">
        <v>1698.09</v>
      </c>
      <c r="V43" s="125">
        <v>6318.65</v>
      </c>
      <c r="W43" s="71">
        <v>1698.09</v>
      </c>
      <c r="X43" s="42">
        <f t="shared" si="14"/>
        <v>6318.65</v>
      </c>
      <c r="Y43" s="115">
        <f t="shared" si="15"/>
        <v>0</v>
      </c>
      <c r="AA43" s="120">
        <f t="shared" si="16"/>
        <v>8016.74</v>
      </c>
      <c r="AB43" s="42">
        <f t="shared" si="17"/>
        <v>1698.09</v>
      </c>
      <c r="AC43" s="42">
        <f t="shared" si="18"/>
        <v>6318.65</v>
      </c>
      <c r="AD43" s="121">
        <f t="shared" si="19"/>
        <v>78.818197920850622</v>
      </c>
    </row>
    <row r="44" spans="2:30" x14ac:dyDescent="0.2">
      <c r="B44" s="2">
        <v>36</v>
      </c>
      <c r="C44" s="21">
        <v>4</v>
      </c>
      <c r="D44" s="155">
        <v>43080</v>
      </c>
      <c r="E44" s="156">
        <v>54</v>
      </c>
      <c r="F44" s="22">
        <v>713</v>
      </c>
      <c r="G44" s="158" t="s">
        <v>57</v>
      </c>
      <c r="H44" s="23" t="s">
        <v>14</v>
      </c>
      <c r="I44" s="22" t="s">
        <v>7</v>
      </c>
      <c r="J44" s="22"/>
      <c r="K44" s="24" t="s">
        <v>8</v>
      </c>
      <c r="L44" s="100"/>
      <c r="M44" s="40">
        <v>43080</v>
      </c>
      <c r="N44" s="77"/>
      <c r="P44" s="125">
        <v>8201.65</v>
      </c>
      <c r="Q44" s="41"/>
      <c r="R44" s="41">
        <v>0</v>
      </c>
      <c r="S44" s="71"/>
      <c r="T44" s="108">
        <v>1929.21</v>
      </c>
      <c r="V44" s="125">
        <v>8201.65</v>
      </c>
      <c r="W44" s="71">
        <v>1929.21</v>
      </c>
      <c r="X44" s="42">
        <f t="shared" si="14"/>
        <v>8201.65</v>
      </c>
      <c r="Y44" s="115">
        <f t="shared" si="15"/>
        <v>0</v>
      </c>
      <c r="AA44" s="120">
        <f t="shared" si="16"/>
        <v>10130.86</v>
      </c>
      <c r="AB44" s="42">
        <f t="shared" si="17"/>
        <v>1929.21</v>
      </c>
      <c r="AC44" s="42">
        <f t="shared" si="18"/>
        <v>8201.6500000000015</v>
      </c>
      <c r="AD44" s="121">
        <f t="shared" si="19"/>
        <v>80.957095448954988</v>
      </c>
    </row>
    <row r="45" spans="2:30" x14ac:dyDescent="0.2">
      <c r="B45" s="2">
        <v>37</v>
      </c>
      <c r="C45" s="21">
        <v>5</v>
      </c>
      <c r="D45" s="155">
        <v>43080</v>
      </c>
      <c r="E45" s="156">
        <v>54</v>
      </c>
      <c r="F45" s="22">
        <v>715</v>
      </c>
      <c r="G45" s="158" t="s">
        <v>58</v>
      </c>
      <c r="H45" s="23" t="s">
        <v>6</v>
      </c>
      <c r="I45" s="22" t="s">
        <v>7</v>
      </c>
      <c r="J45" s="22"/>
      <c r="K45" s="24" t="s">
        <v>8</v>
      </c>
      <c r="L45" s="100"/>
      <c r="M45" s="40">
        <v>43081</v>
      </c>
      <c r="N45" s="77"/>
      <c r="P45" s="125">
        <v>6318.65</v>
      </c>
      <c r="Q45" s="41"/>
      <c r="R45" s="41">
        <v>0</v>
      </c>
      <c r="S45" s="71"/>
      <c r="T45" s="108">
        <v>1698.09</v>
      </c>
      <c r="V45" s="125">
        <v>6318.65</v>
      </c>
      <c r="W45" s="71">
        <v>1698.09</v>
      </c>
      <c r="X45" s="42">
        <f t="shared" si="14"/>
        <v>6318.65</v>
      </c>
      <c r="Y45" s="115">
        <f t="shared" si="15"/>
        <v>0</v>
      </c>
      <c r="AA45" s="120">
        <f t="shared" si="16"/>
        <v>8016.74</v>
      </c>
      <c r="AB45" s="42">
        <f t="shared" si="17"/>
        <v>1698.09</v>
      </c>
      <c r="AC45" s="42">
        <f t="shared" si="18"/>
        <v>6318.65</v>
      </c>
      <c r="AD45" s="121">
        <f t="shared" si="19"/>
        <v>78.818197920850622</v>
      </c>
    </row>
    <row r="46" spans="2:30" x14ac:dyDescent="0.2">
      <c r="B46" s="2">
        <v>38</v>
      </c>
      <c r="C46" s="21">
        <v>6</v>
      </c>
      <c r="D46" s="155">
        <v>43080</v>
      </c>
      <c r="E46" s="156">
        <v>54</v>
      </c>
      <c r="F46" s="22">
        <v>716</v>
      </c>
      <c r="G46" s="158" t="s">
        <v>59</v>
      </c>
      <c r="H46" s="23" t="s">
        <v>14</v>
      </c>
      <c r="I46" s="22" t="s">
        <v>7</v>
      </c>
      <c r="J46" s="22"/>
      <c r="K46" s="24" t="s">
        <v>8</v>
      </c>
      <c r="L46" s="100"/>
      <c r="M46" s="40">
        <v>43080</v>
      </c>
      <c r="N46" s="77"/>
      <c r="P46" s="125">
        <v>8201.65</v>
      </c>
      <c r="Q46" s="41"/>
      <c r="R46" s="41">
        <v>0</v>
      </c>
      <c r="S46" s="71"/>
      <c r="T46" s="108">
        <v>1929.21</v>
      </c>
      <c r="V46" s="125">
        <v>8201.65</v>
      </c>
      <c r="W46" s="71">
        <v>1929.21</v>
      </c>
      <c r="X46" s="42">
        <f t="shared" si="14"/>
        <v>8201.65</v>
      </c>
      <c r="Y46" s="115">
        <f t="shared" si="15"/>
        <v>0</v>
      </c>
      <c r="AA46" s="120">
        <f t="shared" si="16"/>
        <v>10130.86</v>
      </c>
      <c r="AB46" s="42">
        <f t="shared" si="17"/>
        <v>1929.21</v>
      </c>
      <c r="AC46" s="42">
        <f t="shared" si="18"/>
        <v>8201.6500000000015</v>
      </c>
      <c r="AD46" s="121">
        <f t="shared" si="19"/>
        <v>80.957095448954988</v>
      </c>
    </row>
    <row r="47" spans="2:30" x14ac:dyDescent="0.2">
      <c r="B47" s="2">
        <v>39</v>
      </c>
      <c r="C47" s="21">
        <v>7</v>
      </c>
      <c r="D47" s="155">
        <v>43080</v>
      </c>
      <c r="E47" s="156">
        <v>54</v>
      </c>
      <c r="F47" s="22">
        <v>717</v>
      </c>
      <c r="G47" s="158" t="s">
        <v>60</v>
      </c>
      <c r="H47" s="23" t="s">
        <v>14</v>
      </c>
      <c r="I47" s="22" t="s">
        <v>7</v>
      </c>
      <c r="J47" s="22"/>
      <c r="K47" s="24" t="s">
        <v>8</v>
      </c>
      <c r="M47" s="148">
        <v>43080</v>
      </c>
      <c r="N47" s="77"/>
      <c r="P47" s="125">
        <v>8201.65</v>
      </c>
      <c r="Q47" s="41"/>
      <c r="R47" s="41">
        <v>0</v>
      </c>
      <c r="S47" s="71"/>
      <c r="T47" s="108">
        <v>1929.21</v>
      </c>
      <c r="V47" s="125">
        <v>8201.65</v>
      </c>
      <c r="W47" s="71">
        <v>1929.21</v>
      </c>
      <c r="X47" s="42">
        <f t="shared" si="14"/>
        <v>8201.65</v>
      </c>
      <c r="Y47" s="115">
        <f t="shared" si="15"/>
        <v>0</v>
      </c>
      <c r="AA47" s="120">
        <f t="shared" si="16"/>
        <v>10130.86</v>
      </c>
      <c r="AB47" s="42">
        <f t="shared" si="17"/>
        <v>1929.21</v>
      </c>
      <c r="AC47" s="42">
        <f t="shared" si="18"/>
        <v>8201.6500000000015</v>
      </c>
      <c r="AD47" s="121">
        <f t="shared" si="19"/>
        <v>80.957095448954988</v>
      </c>
    </row>
    <row r="48" spans="2:30" x14ac:dyDescent="0.2">
      <c r="B48" s="2">
        <v>40</v>
      </c>
      <c r="C48" s="21">
        <v>8</v>
      </c>
      <c r="D48" s="155">
        <v>43080</v>
      </c>
      <c r="E48" s="156">
        <v>54</v>
      </c>
      <c r="F48" s="22">
        <v>718</v>
      </c>
      <c r="G48" s="158" t="s">
        <v>61</v>
      </c>
      <c r="H48" s="23" t="s">
        <v>6</v>
      </c>
      <c r="I48" s="22" t="s">
        <v>7</v>
      </c>
      <c r="J48" s="22"/>
      <c r="K48" s="24" t="s">
        <v>8</v>
      </c>
      <c r="M48" s="148">
        <v>43081</v>
      </c>
      <c r="N48" s="77"/>
      <c r="P48" s="125">
        <v>6318.65</v>
      </c>
      <c r="Q48" s="41"/>
      <c r="R48" s="41">
        <v>0</v>
      </c>
      <c r="S48" s="71"/>
      <c r="T48" s="108">
        <v>1698.09</v>
      </c>
      <c r="V48" s="125">
        <v>6318.65</v>
      </c>
      <c r="W48" s="71">
        <v>1698.09</v>
      </c>
      <c r="X48" s="42">
        <f t="shared" si="14"/>
        <v>6318.65</v>
      </c>
      <c r="Y48" s="115">
        <f t="shared" si="15"/>
        <v>0</v>
      </c>
      <c r="AA48" s="120">
        <f t="shared" si="16"/>
        <v>8016.74</v>
      </c>
      <c r="AB48" s="42">
        <f t="shared" si="17"/>
        <v>1698.09</v>
      </c>
      <c r="AC48" s="42">
        <f t="shared" si="18"/>
        <v>6318.65</v>
      </c>
      <c r="AD48" s="121">
        <f t="shared" si="19"/>
        <v>78.818197920850622</v>
      </c>
    </row>
    <row r="49" spans="2:30" x14ac:dyDescent="0.2">
      <c r="B49" s="2">
        <v>41</v>
      </c>
      <c r="C49" s="21">
        <v>9</v>
      </c>
      <c r="D49" s="155">
        <v>43080</v>
      </c>
      <c r="E49" s="156">
        <v>54</v>
      </c>
      <c r="F49" s="22">
        <v>720</v>
      </c>
      <c r="G49" s="158" t="s">
        <v>62</v>
      </c>
      <c r="H49" s="23" t="s">
        <v>14</v>
      </c>
      <c r="I49" s="22" t="s">
        <v>7</v>
      </c>
      <c r="J49" s="22"/>
      <c r="K49" s="24" t="s">
        <v>8</v>
      </c>
      <c r="M49" s="148">
        <v>43080</v>
      </c>
      <c r="N49" s="77"/>
      <c r="P49" s="125">
        <v>8201.65</v>
      </c>
      <c r="Q49" s="41"/>
      <c r="R49" s="41">
        <v>0</v>
      </c>
      <c r="S49" s="71"/>
      <c r="T49" s="108">
        <v>1929.21</v>
      </c>
      <c r="V49" s="125">
        <v>8201.65</v>
      </c>
      <c r="W49" s="71">
        <v>1929.21</v>
      </c>
      <c r="X49" s="42">
        <f t="shared" si="14"/>
        <v>8201.65</v>
      </c>
      <c r="Y49" s="115">
        <f t="shared" si="15"/>
        <v>0</v>
      </c>
      <c r="AA49" s="120">
        <f t="shared" si="16"/>
        <v>10130.86</v>
      </c>
      <c r="AB49" s="42">
        <f t="shared" si="17"/>
        <v>1929.21</v>
      </c>
      <c r="AC49" s="42">
        <f t="shared" si="18"/>
        <v>8201.6500000000015</v>
      </c>
      <c r="AD49" s="121">
        <f t="shared" si="19"/>
        <v>80.957095448954988</v>
      </c>
    </row>
    <row r="50" spans="2:30" x14ac:dyDescent="0.2">
      <c r="B50" s="2">
        <v>42</v>
      </c>
      <c r="C50" s="21">
        <v>10</v>
      </c>
      <c r="D50" s="155">
        <v>43080</v>
      </c>
      <c r="E50" s="156">
        <v>54</v>
      </c>
      <c r="F50" s="22">
        <v>721</v>
      </c>
      <c r="G50" s="158" t="s">
        <v>63</v>
      </c>
      <c r="H50" s="23" t="s">
        <v>6</v>
      </c>
      <c r="I50" s="22" t="s">
        <v>7</v>
      </c>
      <c r="J50" s="22"/>
      <c r="K50" s="24" t="s">
        <v>8</v>
      </c>
      <c r="L50" s="100"/>
      <c r="M50" s="40">
        <v>43081</v>
      </c>
      <c r="N50" s="77"/>
      <c r="P50" s="125">
        <v>6318.65</v>
      </c>
      <c r="Q50" s="41"/>
      <c r="R50" s="41">
        <v>0</v>
      </c>
      <c r="S50" s="71"/>
      <c r="T50" s="108">
        <v>1698.09</v>
      </c>
      <c r="V50" s="125">
        <v>6318.65</v>
      </c>
      <c r="W50" s="71">
        <v>1698.09</v>
      </c>
      <c r="X50" s="42">
        <f t="shared" si="14"/>
        <v>6318.65</v>
      </c>
      <c r="Y50" s="115">
        <f t="shared" si="15"/>
        <v>0</v>
      </c>
      <c r="AA50" s="120">
        <f t="shared" si="16"/>
        <v>8016.74</v>
      </c>
      <c r="AB50" s="42">
        <f t="shared" si="17"/>
        <v>1698.09</v>
      </c>
      <c r="AC50" s="42">
        <f t="shared" si="18"/>
        <v>6318.65</v>
      </c>
      <c r="AD50" s="121">
        <f t="shared" si="19"/>
        <v>78.818197920850622</v>
      </c>
    </row>
    <row r="51" spans="2:30" x14ac:dyDescent="0.2">
      <c r="B51" s="2">
        <v>43</v>
      </c>
      <c r="C51" s="21">
        <v>11</v>
      </c>
      <c r="D51" s="155">
        <v>43080</v>
      </c>
      <c r="E51" s="156">
        <v>54</v>
      </c>
      <c r="F51" s="22">
        <v>723</v>
      </c>
      <c r="G51" s="158" t="s">
        <v>64</v>
      </c>
      <c r="H51" s="23" t="s">
        <v>30</v>
      </c>
      <c r="I51" s="22" t="s">
        <v>7</v>
      </c>
      <c r="J51" s="22"/>
      <c r="K51" s="24" t="s">
        <v>8</v>
      </c>
      <c r="L51" s="100"/>
      <c r="M51" s="40">
        <v>43081</v>
      </c>
      <c r="N51" s="77"/>
      <c r="P51" s="125">
        <v>7848.65</v>
      </c>
      <c r="Q51" s="41"/>
      <c r="R51" s="41">
        <v>0</v>
      </c>
      <c r="S51" s="71"/>
      <c r="T51" s="108">
        <v>1774.06</v>
      </c>
      <c r="V51" s="125">
        <v>7848.65</v>
      </c>
      <c r="W51" s="71">
        <v>1774.06</v>
      </c>
      <c r="X51" s="42">
        <f t="shared" si="14"/>
        <v>7848.65</v>
      </c>
      <c r="Y51" s="115">
        <f t="shared" si="15"/>
        <v>0</v>
      </c>
      <c r="AA51" s="120">
        <f t="shared" si="16"/>
        <v>9622.7099999999991</v>
      </c>
      <c r="AB51" s="42">
        <f t="shared" si="17"/>
        <v>1774.06</v>
      </c>
      <c r="AC51" s="42">
        <f t="shared" si="18"/>
        <v>7848.65</v>
      </c>
      <c r="AD51" s="121">
        <f t="shared" si="19"/>
        <v>81.563821418290701</v>
      </c>
    </row>
    <row r="52" spans="2:30" x14ac:dyDescent="0.2">
      <c r="B52" s="2">
        <v>44</v>
      </c>
      <c r="C52" s="21">
        <v>12</v>
      </c>
      <c r="D52" s="155">
        <v>43080</v>
      </c>
      <c r="E52" s="156">
        <v>54</v>
      </c>
      <c r="F52" s="22">
        <v>724</v>
      </c>
      <c r="G52" s="158" t="s">
        <v>65</v>
      </c>
      <c r="H52" s="23" t="s">
        <v>30</v>
      </c>
      <c r="I52" s="22" t="s">
        <v>7</v>
      </c>
      <c r="J52" s="22"/>
      <c r="K52" s="24" t="s">
        <v>8</v>
      </c>
      <c r="L52" s="100"/>
      <c r="M52" s="40">
        <v>43081</v>
      </c>
      <c r="N52" s="77"/>
      <c r="P52" s="125">
        <v>7848.65</v>
      </c>
      <c r="Q52" s="41"/>
      <c r="R52" s="41">
        <v>0</v>
      </c>
      <c r="S52" s="71"/>
      <c r="T52" s="108">
        <v>1774.06</v>
      </c>
      <c r="V52" s="125">
        <v>7848.65</v>
      </c>
      <c r="W52" s="71">
        <v>1774.06</v>
      </c>
      <c r="X52" s="42">
        <f t="shared" si="14"/>
        <v>7848.65</v>
      </c>
      <c r="Y52" s="115">
        <f t="shared" si="15"/>
        <v>0</v>
      </c>
      <c r="AA52" s="120">
        <f t="shared" si="16"/>
        <v>9622.7099999999991</v>
      </c>
      <c r="AB52" s="42">
        <f t="shared" si="17"/>
        <v>1774.06</v>
      </c>
      <c r="AC52" s="42">
        <f t="shared" si="18"/>
        <v>7848.65</v>
      </c>
      <c r="AD52" s="121">
        <f t="shared" si="19"/>
        <v>81.563821418290701</v>
      </c>
    </row>
    <row r="53" spans="2:30" x14ac:dyDescent="0.2">
      <c r="B53" s="2">
        <v>45</v>
      </c>
      <c r="E53" s="156"/>
      <c r="F53" s="3"/>
      <c r="G53" s="158"/>
      <c r="H53" s="8"/>
      <c r="I53" s="3"/>
      <c r="J53" s="3"/>
      <c r="K53" s="12"/>
      <c r="L53" s="100"/>
      <c r="M53" s="40"/>
      <c r="N53" s="77"/>
      <c r="P53" s="107"/>
      <c r="Q53" s="41"/>
      <c r="R53" s="41"/>
      <c r="S53" s="71"/>
      <c r="T53" s="108"/>
      <c r="V53" s="125"/>
      <c r="W53" s="71"/>
      <c r="X53" s="42"/>
      <c r="Y53" s="115"/>
      <c r="AA53" s="120"/>
      <c r="AB53" s="42"/>
      <c r="AC53" s="42"/>
      <c r="AD53" s="121"/>
    </row>
    <row r="54" spans="2:30" x14ac:dyDescent="0.2">
      <c r="B54" s="2">
        <v>46</v>
      </c>
      <c r="C54" s="21">
        <v>1</v>
      </c>
      <c r="D54" s="155">
        <v>43087</v>
      </c>
      <c r="E54" s="156">
        <v>54</v>
      </c>
      <c r="F54" s="22">
        <v>725</v>
      </c>
      <c r="G54" s="158" t="s">
        <v>66</v>
      </c>
      <c r="H54" s="23" t="s">
        <v>30</v>
      </c>
      <c r="I54" s="22" t="s">
        <v>7</v>
      </c>
      <c r="J54" s="22"/>
      <c r="K54" s="24" t="s">
        <v>8</v>
      </c>
      <c r="L54" s="100"/>
      <c r="M54" s="40"/>
      <c r="N54" s="77"/>
      <c r="P54" s="107"/>
      <c r="Q54" s="41"/>
      <c r="R54" s="41"/>
      <c r="S54" s="71"/>
      <c r="T54" s="108"/>
      <c r="V54" s="125">
        <v>7848.65</v>
      </c>
      <c r="W54" s="71">
        <v>1774.06</v>
      </c>
      <c r="X54" s="42">
        <f t="shared" ref="X54:X69" si="20">V54-S54</f>
        <v>7848.65</v>
      </c>
      <c r="Y54" s="115">
        <f t="shared" ref="Y54:Y69" si="21">W54-T54</f>
        <v>1774.06</v>
      </c>
      <c r="AA54" s="120">
        <f t="shared" ref="AA54:AA69" si="22">V54+W54</f>
        <v>9622.7099999999991</v>
      </c>
      <c r="AB54" s="42">
        <f t="shared" ref="AB54:AB69" si="23">(S54+T54)</f>
        <v>0</v>
      </c>
      <c r="AC54" s="42">
        <f t="shared" ref="AC54:AC69" si="24">AA54-AB54</f>
        <v>9622.7099999999991</v>
      </c>
      <c r="AD54" s="121">
        <f t="shared" ref="AD54:AD69" si="25">AC54/AA54*100</f>
        <v>100</v>
      </c>
    </row>
    <row r="55" spans="2:30" x14ac:dyDescent="0.2">
      <c r="B55" s="2">
        <v>47</v>
      </c>
      <c r="C55" s="21">
        <v>2</v>
      </c>
      <c r="D55" s="155">
        <v>43087</v>
      </c>
      <c r="E55" s="156">
        <v>54</v>
      </c>
      <c r="F55" s="22">
        <v>726</v>
      </c>
      <c r="G55" s="158" t="s">
        <v>67</v>
      </c>
      <c r="H55" s="23" t="s">
        <v>30</v>
      </c>
      <c r="I55" s="22" t="s">
        <v>7</v>
      </c>
      <c r="J55" s="22"/>
      <c r="K55" s="24" t="s">
        <v>8</v>
      </c>
      <c r="L55" s="100"/>
      <c r="M55" s="40"/>
      <c r="N55" s="77"/>
      <c r="P55" s="107"/>
      <c r="Q55" s="41"/>
      <c r="R55" s="41"/>
      <c r="S55" s="71"/>
      <c r="T55" s="108"/>
      <c r="V55" s="125">
        <v>7848.65</v>
      </c>
      <c r="W55" s="71">
        <v>1774.06</v>
      </c>
      <c r="X55" s="42">
        <f t="shared" si="20"/>
        <v>7848.65</v>
      </c>
      <c r="Y55" s="115">
        <f t="shared" si="21"/>
        <v>1774.06</v>
      </c>
      <c r="AA55" s="120">
        <f t="shared" si="22"/>
        <v>9622.7099999999991</v>
      </c>
      <c r="AB55" s="42">
        <f t="shared" si="23"/>
        <v>0</v>
      </c>
      <c r="AC55" s="42">
        <f t="shared" si="24"/>
        <v>9622.7099999999991</v>
      </c>
      <c r="AD55" s="121">
        <f t="shared" si="25"/>
        <v>100</v>
      </c>
    </row>
    <row r="56" spans="2:30" x14ac:dyDescent="0.2">
      <c r="B56" s="2">
        <v>48</v>
      </c>
      <c r="C56" s="25"/>
      <c r="D56" s="190">
        <v>43080</v>
      </c>
      <c r="E56" s="177">
        <v>55</v>
      </c>
      <c r="F56" s="26">
        <v>729</v>
      </c>
      <c r="G56" s="185" t="s">
        <v>68</v>
      </c>
      <c r="H56" s="27" t="s">
        <v>69</v>
      </c>
      <c r="I56" s="26" t="s">
        <v>7</v>
      </c>
      <c r="J56" s="26"/>
      <c r="K56" s="28" t="s">
        <v>8</v>
      </c>
      <c r="L56" s="101" t="s">
        <v>501</v>
      </c>
      <c r="M56" s="40"/>
      <c r="N56" s="77"/>
      <c r="P56" s="107"/>
      <c r="Q56" s="41"/>
      <c r="R56" s="41"/>
      <c r="S56" s="71"/>
      <c r="T56" s="108"/>
      <c r="V56" s="125">
        <v>6318.65</v>
      </c>
      <c r="W56" s="71">
        <v>1698.09</v>
      </c>
      <c r="X56" s="42">
        <f t="shared" si="20"/>
        <v>6318.65</v>
      </c>
      <c r="Y56" s="115">
        <f t="shared" si="21"/>
        <v>1698.09</v>
      </c>
      <c r="AA56" s="120">
        <f t="shared" si="22"/>
        <v>8016.74</v>
      </c>
      <c r="AB56" s="42">
        <f t="shared" si="23"/>
        <v>0</v>
      </c>
      <c r="AC56" s="42">
        <f t="shared" si="24"/>
        <v>8016.74</v>
      </c>
      <c r="AD56" s="121">
        <f t="shared" si="25"/>
        <v>100</v>
      </c>
    </row>
    <row r="57" spans="2:30" x14ac:dyDescent="0.2">
      <c r="B57" s="2">
        <v>49</v>
      </c>
      <c r="C57" s="25"/>
      <c r="D57" s="190">
        <v>43080</v>
      </c>
      <c r="E57" s="177">
        <v>55</v>
      </c>
      <c r="F57" s="26">
        <v>733</v>
      </c>
      <c r="G57" s="185" t="s">
        <v>70</v>
      </c>
      <c r="H57" s="27" t="s">
        <v>69</v>
      </c>
      <c r="I57" s="26" t="s">
        <v>7</v>
      </c>
      <c r="J57" s="26"/>
      <c r="K57" s="28" t="s">
        <v>8</v>
      </c>
      <c r="L57" s="101" t="s">
        <v>501</v>
      </c>
      <c r="M57" s="40"/>
      <c r="N57" s="77"/>
      <c r="P57" s="107"/>
      <c r="Q57" s="41"/>
      <c r="R57" s="41"/>
      <c r="S57" s="71"/>
      <c r="T57" s="108"/>
      <c r="V57" s="125">
        <v>6318.65</v>
      </c>
      <c r="W57" s="71">
        <v>1698.09</v>
      </c>
      <c r="X57" s="42">
        <f t="shared" si="20"/>
        <v>6318.65</v>
      </c>
      <c r="Y57" s="115">
        <f t="shared" si="21"/>
        <v>1698.09</v>
      </c>
      <c r="AA57" s="120">
        <f t="shared" si="22"/>
        <v>8016.74</v>
      </c>
      <c r="AB57" s="42">
        <f t="shared" si="23"/>
        <v>0</v>
      </c>
      <c r="AC57" s="42">
        <f t="shared" si="24"/>
        <v>8016.74</v>
      </c>
      <c r="AD57" s="121">
        <f t="shared" si="25"/>
        <v>100</v>
      </c>
    </row>
    <row r="58" spans="2:30" x14ac:dyDescent="0.2">
      <c r="B58" s="2">
        <v>50</v>
      </c>
      <c r="C58" s="25"/>
      <c r="D58" s="190">
        <v>43080</v>
      </c>
      <c r="E58" s="177">
        <v>55</v>
      </c>
      <c r="F58" s="26">
        <v>736</v>
      </c>
      <c r="G58" s="185" t="s">
        <v>71</v>
      </c>
      <c r="H58" s="27" t="s">
        <v>69</v>
      </c>
      <c r="I58" s="26" t="s">
        <v>7</v>
      </c>
      <c r="J58" s="26"/>
      <c r="K58" s="28" t="s">
        <v>8</v>
      </c>
      <c r="L58" s="101" t="s">
        <v>501</v>
      </c>
      <c r="M58" s="40"/>
      <c r="N58" s="77"/>
      <c r="P58" s="107"/>
      <c r="Q58" s="41"/>
      <c r="R58" s="41"/>
      <c r="S58" s="71"/>
      <c r="T58" s="108"/>
      <c r="V58" s="125">
        <v>6318.65</v>
      </c>
      <c r="W58" s="71">
        <v>1698.09</v>
      </c>
      <c r="X58" s="42">
        <f t="shared" si="20"/>
        <v>6318.65</v>
      </c>
      <c r="Y58" s="115">
        <f t="shared" si="21"/>
        <v>1698.09</v>
      </c>
      <c r="AA58" s="120">
        <f t="shared" si="22"/>
        <v>8016.74</v>
      </c>
      <c r="AB58" s="42">
        <f t="shared" si="23"/>
        <v>0</v>
      </c>
      <c r="AC58" s="42">
        <f t="shared" si="24"/>
        <v>8016.74</v>
      </c>
      <c r="AD58" s="121">
        <f t="shared" si="25"/>
        <v>100</v>
      </c>
    </row>
    <row r="59" spans="2:30" x14ac:dyDescent="0.2">
      <c r="B59" s="2">
        <v>51</v>
      </c>
      <c r="C59" s="25"/>
      <c r="D59" s="190">
        <v>43080</v>
      </c>
      <c r="E59" s="177">
        <v>55</v>
      </c>
      <c r="F59" s="26">
        <v>740</v>
      </c>
      <c r="G59" s="185" t="s">
        <v>72</v>
      </c>
      <c r="H59" s="27" t="s">
        <v>69</v>
      </c>
      <c r="I59" s="26" t="s">
        <v>7</v>
      </c>
      <c r="J59" s="26"/>
      <c r="K59" s="28" t="s">
        <v>8</v>
      </c>
      <c r="L59" s="101" t="s">
        <v>501</v>
      </c>
      <c r="M59" s="40"/>
      <c r="N59" s="77"/>
      <c r="P59" s="107"/>
      <c r="Q59" s="41"/>
      <c r="R59" s="41"/>
      <c r="S59" s="71"/>
      <c r="T59" s="108"/>
      <c r="V59" s="125">
        <v>6318.65</v>
      </c>
      <c r="W59" s="71">
        <v>1698.09</v>
      </c>
      <c r="X59" s="42">
        <f t="shared" si="20"/>
        <v>6318.65</v>
      </c>
      <c r="Y59" s="115">
        <f t="shared" si="21"/>
        <v>1698.09</v>
      </c>
      <c r="AA59" s="120">
        <f t="shared" si="22"/>
        <v>8016.74</v>
      </c>
      <c r="AB59" s="42">
        <f t="shared" si="23"/>
        <v>0</v>
      </c>
      <c r="AC59" s="42">
        <f t="shared" si="24"/>
        <v>8016.74</v>
      </c>
      <c r="AD59" s="121">
        <f t="shared" si="25"/>
        <v>100</v>
      </c>
    </row>
    <row r="60" spans="2:30" x14ac:dyDescent="0.2">
      <c r="B60" s="2">
        <v>52</v>
      </c>
      <c r="C60" s="21">
        <v>3</v>
      </c>
      <c r="D60" s="155">
        <v>43087</v>
      </c>
      <c r="E60" s="156">
        <v>53</v>
      </c>
      <c r="F60" s="22">
        <v>696</v>
      </c>
      <c r="G60" s="158" t="s">
        <v>73</v>
      </c>
      <c r="H60" s="23" t="s">
        <v>12</v>
      </c>
      <c r="I60" s="22" t="s">
        <v>7</v>
      </c>
      <c r="J60" s="22"/>
      <c r="K60" s="24" t="s">
        <v>8</v>
      </c>
      <c r="L60" s="100"/>
      <c r="M60" s="40"/>
      <c r="N60" s="77"/>
      <c r="P60" s="107"/>
      <c r="Q60" s="41"/>
      <c r="R60" s="41"/>
      <c r="S60" s="71"/>
      <c r="T60" s="108"/>
      <c r="V60" s="125">
        <v>8470.65</v>
      </c>
      <c r="W60" s="71">
        <v>1774.06</v>
      </c>
      <c r="X60" s="42">
        <f t="shared" si="20"/>
        <v>8470.65</v>
      </c>
      <c r="Y60" s="115">
        <f t="shared" si="21"/>
        <v>1774.06</v>
      </c>
      <c r="AA60" s="120">
        <f t="shared" si="22"/>
        <v>10244.709999999999</v>
      </c>
      <c r="AB60" s="42">
        <f t="shared" si="23"/>
        <v>0</v>
      </c>
      <c r="AC60" s="42">
        <f t="shared" si="24"/>
        <v>10244.709999999999</v>
      </c>
      <c r="AD60" s="121">
        <f t="shared" si="25"/>
        <v>100</v>
      </c>
    </row>
    <row r="61" spans="2:30" x14ac:dyDescent="0.2">
      <c r="B61" s="2">
        <v>53</v>
      </c>
      <c r="C61" s="21">
        <v>4</v>
      </c>
      <c r="D61" s="155">
        <v>43087</v>
      </c>
      <c r="E61" s="156">
        <v>53</v>
      </c>
      <c r="F61" s="22">
        <v>697</v>
      </c>
      <c r="G61" s="158" t="s">
        <v>74</v>
      </c>
      <c r="H61" s="23" t="s">
        <v>12</v>
      </c>
      <c r="I61" s="22" t="s">
        <v>7</v>
      </c>
      <c r="J61" s="22"/>
      <c r="K61" s="24" t="s">
        <v>8</v>
      </c>
      <c r="L61" s="100"/>
      <c r="M61" s="40"/>
      <c r="N61" s="77"/>
      <c r="P61" s="107"/>
      <c r="Q61" s="41"/>
      <c r="R61" s="41"/>
      <c r="S61" s="71"/>
      <c r="T61" s="108"/>
      <c r="V61" s="125">
        <v>8470.65</v>
      </c>
      <c r="W61" s="71">
        <v>1774.06</v>
      </c>
      <c r="X61" s="42">
        <f t="shared" si="20"/>
        <v>8470.65</v>
      </c>
      <c r="Y61" s="115">
        <f t="shared" si="21"/>
        <v>1774.06</v>
      </c>
      <c r="AA61" s="120">
        <f t="shared" si="22"/>
        <v>10244.709999999999</v>
      </c>
      <c r="AB61" s="42">
        <f t="shared" si="23"/>
        <v>0</v>
      </c>
      <c r="AC61" s="42">
        <f t="shared" si="24"/>
        <v>10244.709999999999</v>
      </c>
      <c r="AD61" s="121">
        <f t="shared" si="25"/>
        <v>100</v>
      </c>
    </row>
    <row r="62" spans="2:30" x14ac:dyDescent="0.2">
      <c r="B62" s="2">
        <v>54</v>
      </c>
      <c r="C62" s="21">
        <v>5</v>
      </c>
      <c r="D62" s="155">
        <v>43087</v>
      </c>
      <c r="E62" s="156">
        <v>53</v>
      </c>
      <c r="F62" s="22">
        <v>698</v>
      </c>
      <c r="G62" s="158" t="s">
        <v>75</v>
      </c>
      <c r="H62" s="23" t="s">
        <v>12</v>
      </c>
      <c r="I62" s="22" t="s">
        <v>7</v>
      </c>
      <c r="J62" s="22"/>
      <c r="K62" s="24" t="s">
        <v>8</v>
      </c>
      <c r="L62" s="100"/>
      <c r="M62" s="40"/>
      <c r="N62" s="77"/>
      <c r="P62" s="107"/>
      <c r="Q62" s="41"/>
      <c r="R62" s="41"/>
      <c r="S62" s="71"/>
      <c r="T62" s="108"/>
      <c r="V62" s="125">
        <v>8470.65</v>
      </c>
      <c r="W62" s="71">
        <v>1774.06</v>
      </c>
      <c r="X62" s="42">
        <f t="shared" si="20"/>
        <v>8470.65</v>
      </c>
      <c r="Y62" s="115">
        <f t="shared" si="21"/>
        <v>1774.06</v>
      </c>
      <c r="AA62" s="120">
        <f t="shared" si="22"/>
        <v>10244.709999999999</v>
      </c>
      <c r="AB62" s="42">
        <f t="shared" si="23"/>
        <v>0</v>
      </c>
      <c r="AC62" s="42">
        <f t="shared" si="24"/>
        <v>10244.709999999999</v>
      </c>
      <c r="AD62" s="121">
        <f t="shared" si="25"/>
        <v>100</v>
      </c>
    </row>
    <row r="63" spans="2:30" x14ac:dyDescent="0.2">
      <c r="B63" s="2">
        <v>55</v>
      </c>
      <c r="C63" s="21">
        <v>6</v>
      </c>
      <c r="D63" s="155">
        <v>43087</v>
      </c>
      <c r="E63" s="156">
        <v>53</v>
      </c>
      <c r="F63" s="22">
        <v>699</v>
      </c>
      <c r="G63" s="158" t="s">
        <v>76</v>
      </c>
      <c r="H63" s="23" t="s">
        <v>12</v>
      </c>
      <c r="I63" s="22" t="s">
        <v>7</v>
      </c>
      <c r="J63" s="22"/>
      <c r="K63" s="24" t="s">
        <v>8</v>
      </c>
      <c r="L63" s="100"/>
      <c r="M63" s="40"/>
      <c r="N63" s="77"/>
      <c r="P63" s="107"/>
      <c r="Q63" s="41"/>
      <c r="R63" s="41"/>
      <c r="S63" s="71"/>
      <c r="T63" s="108"/>
      <c r="V63" s="125">
        <v>8470.65</v>
      </c>
      <c r="W63" s="71">
        <v>1774.06</v>
      </c>
      <c r="X63" s="42">
        <f t="shared" si="20"/>
        <v>8470.65</v>
      </c>
      <c r="Y63" s="115">
        <f t="shared" si="21"/>
        <v>1774.06</v>
      </c>
      <c r="AA63" s="120">
        <f t="shared" si="22"/>
        <v>10244.709999999999</v>
      </c>
      <c r="AB63" s="42">
        <f t="shared" si="23"/>
        <v>0</v>
      </c>
      <c r="AC63" s="42">
        <f t="shared" si="24"/>
        <v>10244.709999999999</v>
      </c>
      <c r="AD63" s="121">
        <f t="shared" si="25"/>
        <v>100</v>
      </c>
    </row>
    <row r="64" spans="2:30" x14ac:dyDescent="0.2">
      <c r="B64" s="2">
        <v>56</v>
      </c>
      <c r="C64" s="21">
        <v>7</v>
      </c>
      <c r="D64" s="155">
        <v>43087</v>
      </c>
      <c r="E64" s="156">
        <v>53</v>
      </c>
      <c r="F64" s="22">
        <v>700</v>
      </c>
      <c r="G64" s="158" t="s">
        <v>77</v>
      </c>
      <c r="H64" s="23" t="s">
        <v>12</v>
      </c>
      <c r="I64" s="22" t="s">
        <v>7</v>
      </c>
      <c r="J64" s="22"/>
      <c r="K64" s="24" t="s">
        <v>8</v>
      </c>
      <c r="L64" s="100"/>
      <c r="M64" s="40"/>
      <c r="N64" s="77"/>
      <c r="P64" s="107"/>
      <c r="Q64" s="41"/>
      <c r="R64" s="41"/>
      <c r="S64" s="71"/>
      <c r="T64" s="108"/>
      <c r="V64" s="125">
        <v>8470.65</v>
      </c>
      <c r="W64" s="71">
        <v>1774.06</v>
      </c>
      <c r="X64" s="42">
        <f t="shared" si="20"/>
        <v>8470.65</v>
      </c>
      <c r="Y64" s="115">
        <f t="shared" si="21"/>
        <v>1774.06</v>
      </c>
      <c r="AA64" s="120">
        <f t="shared" si="22"/>
        <v>10244.709999999999</v>
      </c>
      <c r="AB64" s="42">
        <f t="shared" si="23"/>
        <v>0</v>
      </c>
      <c r="AC64" s="42">
        <f t="shared" si="24"/>
        <v>10244.709999999999</v>
      </c>
      <c r="AD64" s="121">
        <f t="shared" si="25"/>
        <v>100</v>
      </c>
    </row>
    <row r="65" spans="2:30" x14ac:dyDescent="0.2">
      <c r="B65" s="2">
        <v>57</v>
      </c>
      <c r="C65" s="21">
        <v>8</v>
      </c>
      <c r="D65" s="155">
        <v>43087</v>
      </c>
      <c r="E65" s="156">
        <v>53</v>
      </c>
      <c r="F65" s="22">
        <v>701</v>
      </c>
      <c r="G65" s="158" t="s">
        <v>78</v>
      </c>
      <c r="H65" s="23" t="s">
        <v>12</v>
      </c>
      <c r="I65" s="22" t="s">
        <v>7</v>
      </c>
      <c r="J65" s="22"/>
      <c r="K65" s="24" t="s">
        <v>8</v>
      </c>
      <c r="L65" s="100"/>
      <c r="M65" s="40"/>
      <c r="N65" s="77"/>
      <c r="P65" s="107"/>
      <c r="Q65" s="41"/>
      <c r="R65" s="41"/>
      <c r="S65" s="71"/>
      <c r="T65" s="108"/>
      <c r="V65" s="125">
        <v>8470.65</v>
      </c>
      <c r="W65" s="71">
        <v>1774.06</v>
      </c>
      <c r="X65" s="42">
        <f t="shared" si="20"/>
        <v>8470.65</v>
      </c>
      <c r="Y65" s="115">
        <f t="shared" si="21"/>
        <v>1774.06</v>
      </c>
      <c r="AA65" s="120">
        <f t="shared" si="22"/>
        <v>10244.709999999999</v>
      </c>
      <c r="AB65" s="42">
        <f t="shared" si="23"/>
        <v>0</v>
      </c>
      <c r="AC65" s="42">
        <f t="shared" si="24"/>
        <v>10244.709999999999</v>
      </c>
      <c r="AD65" s="121">
        <f t="shared" si="25"/>
        <v>100</v>
      </c>
    </row>
    <row r="66" spans="2:30" x14ac:dyDescent="0.2">
      <c r="B66" s="2">
        <v>58</v>
      </c>
      <c r="C66" s="21">
        <v>9</v>
      </c>
      <c r="D66" s="155">
        <v>43087</v>
      </c>
      <c r="E66" s="156">
        <v>53</v>
      </c>
      <c r="F66" s="22">
        <v>702</v>
      </c>
      <c r="G66" s="158" t="s">
        <v>79</v>
      </c>
      <c r="H66" s="23" t="s">
        <v>12</v>
      </c>
      <c r="I66" s="22" t="s">
        <v>7</v>
      </c>
      <c r="J66" s="22"/>
      <c r="K66" s="24" t="s">
        <v>8</v>
      </c>
      <c r="L66" s="100"/>
      <c r="M66" s="40"/>
      <c r="N66" s="77"/>
      <c r="P66" s="107"/>
      <c r="Q66" s="41"/>
      <c r="R66" s="41"/>
      <c r="S66" s="71"/>
      <c r="T66" s="108"/>
      <c r="V66" s="125">
        <v>8470.65</v>
      </c>
      <c r="W66" s="71">
        <v>1774.06</v>
      </c>
      <c r="X66" s="42">
        <f t="shared" si="20"/>
        <v>8470.65</v>
      </c>
      <c r="Y66" s="115">
        <f t="shared" si="21"/>
        <v>1774.06</v>
      </c>
      <c r="AA66" s="120">
        <f t="shared" si="22"/>
        <v>10244.709999999999</v>
      </c>
      <c r="AB66" s="42">
        <f t="shared" si="23"/>
        <v>0</v>
      </c>
      <c r="AC66" s="42">
        <f t="shared" si="24"/>
        <v>10244.709999999999</v>
      </c>
      <c r="AD66" s="121">
        <f t="shared" si="25"/>
        <v>100</v>
      </c>
    </row>
    <row r="67" spans="2:30" x14ac:dyDescent="0.2">
      <c r="B67" s="2">
        <v>59</v>
      </c>
      <c r="C67" s="21">
        <v>10</v>
      </c>
      <c r="D67" s="155">
        <v>43087</v>
      </c>
      <c r="E67" s="156">
        <v>53</v>
      </c>
      <c r="F67" s="22">
        <v>703</v>
      </c>
      <c r="G67" s="158" t="s">
        <v>80</v>
      </c>
      <c r="H67" s="23" t="s">
        <v>12</v>
      </c>
      <c r="I67" s="22" t="s">
        <v>7</v>
      </c>
      <c r="J67" s="22"/>
      <c r="K67" s="24" t="s">
        <v>8</v>
      </c>
      <c r="L67" s="100"/>
      <c r="M67" s="40"/>
      <c r="N67" s="77"/>
      <c r="P67" s="107"/>
      <c r="Q67" s="41"/>
      <c r="R67" s="41"/>
      <c r="S67" s="71"/>
      <c r="T67" s="108"/>
      <c r="V67" s="125">
        <v>8470.65</v>
      </c>
      <c r="W67" s="71">
        <v>1774.06</v>
      </c>
      <c r="X67" s="42">
        <f t="shared" si="20"/>
        <v>8470.65</v>
      </c>
      <c r="Y67" s="115">
        <f t="shared" si="21"/>
        <v>1774.06</v>
      </c>
      <c r="AA67" s="120">
        <f t="shared" si="22"/>
        <v>10244.709999999999</v>
      </c>
      <c r="AB67" s="42">
        <f t="shared" si="23"/>
        <v>0</v>
      </c>
      <c r="AC67" s="42">
        <f t="shared" si="24"/>
        <v>10244.709999999999</v>
      </c>
      <c r="AD67" s="121">
        <f t="shared" si="25"/>
        <v>100</v>
      </c>
    </row>
    <row r="68" spans="2:30" x14ac:dyDescent="0.2">
      <c r="B68" s="2">
        <v>60</v>
      </c>
      <c r="C68" s="21">
        <v>11</v>
      </c>
      <c r="D68" s="155">
        <v>43087</v>
      </c>
      <c r="E68" s="156">
        <v>53</v>
      </c>
      <c r="F68" s="22">
        <v>704</v>
      </c>
      <c r="G68" s="158" t="s">
        <v>81</v>
      </c>
      <c r="H68" s="23" t="s">
        <v>12</v>
      </c>
      <c r="I68" s="22" t="s">
        <v>7</v>
      </c>
      <c r="J68" s="22"/>
      <c r="K68" s="24" t="s">
        <v>8</v>
      </c>
      <c r="L68" s="100"/>
      <c r="M68" s="40"/>
      <c r="N68" s="77"/>
      <c r="P68" s="107"/>
      <c r="Q68" s="41"/>
      <c r="R68" s="41"/>
      <c r="S68" s="71"/>
      <c r="T68" s="108"/>
      <c r="V68" s="125">
        <v>8470.65</v>
      </c>
      <c r="W68" s="71">
        <v>1774.06</v>
      </c>
      <c r="X68" s="42">
        <f t="shared" si="20"/>
        <v>8470.65</v>
      </c>
      <c r="Y68" s="115">
        <f t="shared" si="21"/>
        <v>1774.06</v>
      </c>
      <c r="AA68" s="120">
        <f t="shared" si="22"/>
        <v>10244.709999999999</v>
      </c>
      <c r="AB68" s="42">
        <f t="shared" si="23"/>
        <v>0</v>
      </c>
      <c r="AC68" s="42">
        <f t="shared" si="24"/>
        <v>10244.709999999999</v>
      </c>
      <c r="AD68" s="121">
        <f t="shared" si="25"/>
        <v>100</v>
      </c>
    </row>
    <row r="69" spans="2:30" x14ac:dyDescent="0.2">
      <c r="B69" s="2">
        <v>61</v>
      </c>
      <c r="C69" s="21">
        <v>12</v>
      </c>
      <c r="D69" s="155">
        <v>43087</v>
      </c>
      <c r="E69" s="156">
        <v>53</v>
      </c>
      <c r="F69" s="22">
        <v>705</v>
      </c>
      <c r="G69" s="158" t="s">
        <v>82</v>
      </c>
      <c r="H69" s="23" t="s">
        <v>12</v>
      </c>
      <c r="I69" s="22" t="s">
        <v>7</v>
      </c>
      <c r="J69" s="22"/>
      <c r="K69" s="24" t="s">
        <v>8</v>
      </c>
      <c r="L69" s="100"/>
      <c r="M69" s="40"/>
      <c r="N69" s="77"/>
      <c r="P69" s="107"/>
      <c r="Q69" s="41"/>
      <c r="R69" s="41"/>
      <c r="S69" s="71"/>
      <c r="T69" s="108"/>
      <c r="V69" s="125">
        <v>8470.65</v>
      </c>
      <c r="W69" s="71">
        <v>1774.06</v>
      </c>
      <c r="X69" s="42">
        <f t="shared" si="20"/>
        <v>8470.65</v>
      </c>
      <c r="Y69" s="115">
        <f t="shared" si="21"/>
        <v>1774.06</v>
      </c>
      <c r="AA69" s="120">
        <f t="shared" si="22"/>
        <v>10244.709999999999</v>
      </c>
      <c r="AB69" s="42">
        <f t="shared" si="23"/>
        <v>0</v>
      </c>
      <c r="AC69" s="42">
        <f t="shared" si="24"/>
        <v>10244.709999999999</v>
      </c>
      <c r="AD69" s="121">
        <f t="shared" si="25"/>
        <v>100</v>
      </c>
    </row>
    <row r="70" spans="2:30" x14ac:dyDescent="0.2">
      <c r="B70" s="2">
        <v>62</v>
      </c>
      <c r="C70" s="129"/>
      <c r="D70" s="155"/>
      <c r="E70" s="179" t="s">
        <v>506</v>
      </c>
      <c r="F70" s="130"/>
      <c r="G70" s="158"/>
      <c r="H70" s="130"/>
      <c r="I70" s="131"/>
      <c r="J70" s="131"/>
      <c r="K70" s="132"/>
      <c r="L70" s="133"/>
      <c r="M70" s="134"/>
      <c r="N70" s="135"/>
      <c r="O70" s="136"/>
      <c r="P70" s="137"/>
      <c r="Q70" s="138"/>
      <c r="R70" s="138"/>
      <c r="S70" s="138"/>
      <c r="T70" s="139"/>
      <c r="U70" s="140"/>
      <c r="V70" s="137"/>
      <c r="W70" s="138"/>
      <c r="X70" s="141"/>
      <c r="Y70" s="142"/>
      <c r="Z70" s="143"/>
      <c r="AA70" s="144"/>
      <c r="AB70" s="141"/>
      <c r="AC70" s="141"/>
      <c r="AD70" s="145"/>
    </row>
    <row r="71" spans="2:30" x14ac:dyDescent="0.2">
      <c r="B71" s="2">
        <v>63</v>
      </c>
      <c r="C71" s="21">
        <v>1</v>
      </c>
      <c r="D71" s="155">
        <v>43102</v>
      </c>
      <c r="E71" s="156">
        <v>53</v>
      </c>
      <c r="F71" s="22">
        <v>706</v>
      </c>
      <c r="G71" s="158" t="s">
        <v>83</v>
      </c>
      <c r="H71" s="23" t="s">
        <v>12</v>
      </c>
      <c r="I71" s="22" t="s">
        <v>7</v>
      </c>
      <c r="J71" s="22"/>
      <c r="K71" s="24" t="s">
        <v>8</v>
      </c>
      <c r="L71" s="100"/>
      <c r="M71" s="40"/>
      <c r="N71" s="77"/>
      <c r="P71" s="107"/>
      <c r="Q71" s="41"/>
      <c r="R71" s="41"/>
      <c r="S71" s="71"/>
      <c r="T71" s="108"/>
      <c r="V71" s="125">
        <f>8470.65+8.18</f>
        <v>8478.83</v>
      </c>
      <c r="W71" s="71">
        <v>1774.06</v>
      </c>
      <c r="X71" s="42">
        <f t="shared" ref="X71:Y76" si="26">V71-S71</f>
        <v>8478.83</v>
      </c>
      <c r="Y71" s="115">
        <f t="shared" si="26"/>
        <v>1774.06</v>
      </c>
      <c r="AA71" s="120">
        <f t="shared" ref="AA71:AA76" si="27">V71+W71</f>
        <v>10252.89</v>
      </c>
      <c r="AB71" s="42">
        <f t="shared" ref="AB71:AB76" si="28">(S71+T71)</f>
        <v>0</v>
      </c>
      <c r="AC71" s="42">
        <f t="shared" ref="AC71:AC76" si="29">AA71-AB71</f>
        <v>10252.89</v>
      </c>
      <c r="AD71" s="121">
        <f t="shared" ref="AD71:AD76" si="30">AC71/AA71*100</f>
        <v>100</v>
      </c>
    </row>
    <row r="72" spans="2:30" x14ac:dyDescent="0.2">
      <c r="B72" s="2">
        <v>64</v>
      </c>
      <c r="C72" s="21">
        <v>2</v>
      </c>
      <c r="D72" s="155">
        <v>43102</v>
      </c>
      <c r="E72" s="156">
        <v>56</v>
      </c>
      <c r="F72" s="22">
        <v>743</v>
      </c>
      <c r="G72" s="158" t="s">
        <v>84</v>
      </c>
      <c r="H72" s="23" t="s">
        <v>16</v>
      </c>
      <c r="I72" s="22" t="s">
        <v>7</v>
      </c>
      <c r="J72" s="22"/>
      <c r="K72" s="24" t="s">
        <v>8</v>
      </c>
      <c r="L72" s="100"/>
      <c r="M72" s="40"/>
      <c r="N72" s="77"/>
      <c r="P72" s="107"/>
      <c r="Q72" s="41"/>
      <c r="R72" s="41"/>
      <c r="S72" s="71"/>
      <c r="T72" s="108"/>
      <c r="V72" s="125">
        <f>7883.65+8.18</f>
        <v>7891.83</v>
      </c>
      <c r="W72" s="71">
        <v>1774.06</v>
      </c>
      <c r="X72" s="42">
        <f t="shared" si="26"/>
        <v>7891.83</v>
      </c>
      <c r="Y72" s="115">
        <f t="shared" si="26"/>
        <v>1774.06</v>
      </c>
      <c r="AA72" s="120">
        <f t="shared" si="27"/>
        <v>9665.89</v>
      </c>
      <c r="AB72" s="42">
        <f t="shared" si="28"/>
        <v>0</v>
      </c>
      <c r="AC72" s="42">
        <f t="shared" si="29"/>
        <v>9665.89</v>
      </c>
      <c r="AD72" s="121">
        <f t="shared" si="30"/>
        <v>100</v>
      </c>
    </row>
    <row r="73" spans="2:30" x14ac:dyDescent="0.2">
      <c r="B73" s="2">
        <v>65</v>
      </c>
      <c r="C73" s="21">
        <v>3</v>
      </c>
      <c r="D73" s="155">
        <v>43102</v>
      </c>
      <c r="E73" s="156">
        <v>56</v>
      </c>
      <c r="F73" s="22">
        <v>744</v>
      </c>
      <c r="G73" s="158" t="s">
        <v>85</v>
      </c>
      <c r="H73" s="23" t="s">
        <v>86</v>
      </c>
      <c r="I73" s="22" t="s">
        <v>7</v>
      </c>
      <c r="J73" s="22"/>
      <c r="K73" s="24" t="s">
        <v>8</v>
      </c>
      <c r="L73" s="100"/>
      <c r="M73" s="40"/>
      <c r="N73" s="77"/>
      <c r="P73" s="107"/>
      <c r="Q73" s="41"/>
      <c r="R73" s="41"/>
      <c r="S73" s="71"/>
      <c r="T73" s="108"/>
      <c r="V73" s="125">
        <f>7883.65+8.18</f>
        <v>7891.83</v>
      </c>
      <c r="W73" s="71">
        <v>1774.06</v>
      </c>
      <c r="X73" s="42">
        <f t="shared" si="26"/>
        <v>7891.83</v>
      </c>
      <c r="Y73" s="115">
        <f t="shared" si="26"/>
        <v>1774.06</v>
      </c>
      <c r="AA73" s="120">
        <f t="shared" si="27"/>
        <v>9665.89</v>
      </c>
      <c r="AB73" s="42">
        <f t="shared" si="28"/>
        <v>0</v>
      </c>
      <c r="AC73" s="42">
        <f t="shared" si="29"/>
        <v>9665.89</v>
      </c>
      <c r="AD73" s="121">
        <f t="shared" si="30"/>
        <v>100</v>
      </c>
    </row>
    <row r="74" spans="2:30" x14ac:dyDescent="0.2">
      <c r="B74" s="2">
        <v>66</v>
      </c>
      <c r="C74" s="21">
        <v>4</v>
      </c>
      <c r="D74" s="155">
        <v>43102</v>
      </c>
      <c r="E74" s="156">
        <v>56</v>
      </c>
      <c r="F74" s="22">
        <v>745</v>
      </c>
      <c r="G74" s="158" t="s">
        <v>87</v>
      </c>
      <c r="H74" s="23" t="s">
        <v>16</v>
      </c>
      <c r="I74" s="22" t="s">
        <v>7</v>
      </c>
      <c r="J74" s="22"/>
      <c r="K74" s="24" t="s">
        <v>8</v>
      </c>
      <c r="L74" s="100"/>
      <c r="M74" s="40"/>
      <c r="N74" s="77"/>
      <c r="P74" s="107"/>
      <c r="Q74" s="41"/>
      <c r="R74" s="41"/>
      <c r="S74" s="71"/>
      <c r="T74" s="108"/>
      <c r="V74" s="125">
        <f>7883.65+8.18</f>
        <v>7891.83</v>
      </c>
      <c r="W74" s="71">
        <v>1774.06</v>
      </c>
      <c r="X74" s="42">
        <f t="shared" si="26"/>
        <v>7891.83</v>
      </c>
      <c r="Y74" s="115">
        <f t="shared" si="26"/>
        <v>1774.06</v>
      </c>
      <c r="AA74" s="120">
        <f t="shared" si="27"/>
        <v>9665.89</v>
      </c>
      <c r="AB74" s="42">
        <f t="shared" si="28"/>
        <v>0</v>
      </c>
      <c r="AC74" s="42">
        <f t="shared" si="29"/>
        <v>9665.89</v>
      </c>
      <c r="AD74" s="121">
        <f t="shared" si="30"/>
        <v>100</v>
      </c>
    </row>
    <row r="75" spans="2:30" x14ac:dyDescent="0.2">
      <c r="B75" s="2">
        <v>67</v>
      </c>
      <c r="C75" s="21">
        <v>5</v>
      </c>
      <c r="D75" s="155">
        <v>43102</v>
      </c>
      <c r="E75" s="156">
        <v>56</v>
      </c>
      <c r="F75" s="22">
        <v>746</v>
      </c>
      <c r="G75" s="158" t="s">
        <v>88</v>
      </c>
      <c r="H75" s="23" t="s">
        <v>86</v>
      </c>
      <c r="I75" s="22" t="s">
        <v>7</v>
      </c>
      <c r="J75" s="22"/>
      <c r="K75" s="24" t="s">
        <v>8</v>
      </c>
      <c r="L75" s="100"/>
      <c r="M75" s="40"/>
      <c r="N75" s="77"/>
      <c r="P75" s="107"/>
      <c r="Q75" s="41"/>
      <c r="R75" s="41"/>
      <c r="S75" s="71"/>
      <c r="T75" s="108"/>
      <c r="V75" s="125">
        <f>7883.65+8.18</f>
        <v>7891.83</v>
      </c>
      <c r="W75" s="71">
        <v>1774.06</v>
      </c>
      <c r="X75" s="42">
        <f t="shared" si="26"/>
        <v>7891.83</v>
      </c>
      <c r="Y75" s="115">
        <f t="shared" si="26"/>
        <v>1774.06</v>
      </c>
      <c r="AA75" s="120">
        <f t="shared" si="27"/>
        <v>9665.89</v>
      </c>
      <c r="AB75" s="42">
        <f t="shared" si="28"/>
        <v>0</v>
      </c>
      <c r="AC75" s="42">
        <f t="shared" si="29"/>
        <v>9665.89</v>
      </c>
      <c r="AD75" s="121">
        <f t="shared" si="30"/>
        <v>100</v>
      </c>
    </row>
    <row r="76" spans="2:30" x14ac:dyDescent="0.2">
      <c r="B76" s="2">
        <v>68</v>
      </c>
      <c r="C76" s="21">
        <v>6</v>
      </c>
      <c r="D76" s="155">
        <v>43102</v>
      </c>
      <c r="E76" s="156">
        <v>56</v>
      </c>
      <c r="F76" s="22">
        <v>747</v>
      </c>
      <c r="G76" s="158" t="s">
        <v>89</v>
      </c>
      <c r="H76" s="23" t="s">
        <v>90</v>
      </c>
      <c r="I76" s="22" t="s">
        <v>7</v>
      </c>
      <c r="J76" s="22"/>
      <c r="K76" s="24" t="s">
        <v>8</v>
      </c>
      <c r="L76" s="100"/>
      <c r="M76" s="40"/>
      <c r="N76" s="77"/>
      <c r="P76" s="107"/>
      <c r="Q76" s="41"/>
      <c r="R76" s="41"/>
      <c r="S76" s="71"/>
      <c r="T76" s="108"/>
      <c r="V76" s="125">
        <f>7883.65+8.18</f>
        <v>7891.83</v>
      </c>
      <c r="W76" s="71">
        <v>1774.06</v>
      </c>
      <c r="X76" s="42">
        <f t="shared" si="26"/>
        <v>7891.83</v>
      </c>
      <c r="Y76" s="115">
        <f t="shared" si="26"/>
        <v>1774.06</v>
      </c>
      <c r="AA76" s="120">
        <f t="shared" si="27"/>
        <v>9665.89</v>
      </c>
      <c r="AB76" s="42">
        <f t="shared" si="28"/>
        <v>0</v>
      </c>
      <c r="AC76" s="42">
        <f t="shared" si="29"/>
        <v>9665.89</v>
      </c>
      <c r="AD76" s="121">
        <f t="shared" si="30"/>
        <v>100</v>
      </c>
    </row>
    <row r="77" spans="2:30" x14ac:dyDescent="0.2">
      <c r="B77" s="2">
        <v>69</v>
      </c>
      <c r="D77" s="155"/>
      <c r="E77" s="156"/>
      <c r="F77" s="3"/>
      <c r="G77" s="158"/>
      <c r="H77" s="8"/>
      <c r="I77" s="3"/>
      <c r="J77" s="3"/>
      <c r="K77" s="12"/>
      <c r="L77" s="100"/>
      <c r="M77" s="40"/>
      <c r="N77" s="77"/>
      <c r="P77" s="107"/>
      <c r="Q77" s="41"/>
      <c r="R77" s="41"/>
      <c r="S77" s="71"/>
      <c r="T77" s="108"/>
      <c r="V77" s="125"/>
      <c r="W77" s="71"/>
      <c r="X77" s="42"/>
      <c r="Y77" s="115"/>
      <c r="AA77" s="120"/>
      <c r="AB77" s="42"/>
      <c r="AC77" s="42"/>
      <c r="AD77" s="121"/>
    </row>
    <row r="78" spans="2:30" x14ac:dyDescent="0.2">
      <c r="B78" s="2">
        <v>70</v>
      </c>
      <c r="C78" s="21">
        <v>1</v>
      </c>
      <c r="D78" s="155">
        <v>43109</v>
      </c>
      <c r="E78" s="156">
        <v>56</v>
      </c>
      <c r="F78" s="22">
        <v>748</v>
      </c>
      <c r="G78" s="158" t="s">
        <v>91</v>
      </c>
      <c r="H78" s="23" t="s">
        <v>90</v>
      </c>
      <c r="I78" s="22" t="s">
        <v>7</v>
      </c>
      <c r="J78" s="22"/>
      <c r="K78" s="24" t="s">
        <v>8</v>
      </c>
      <c r="L78" s="100"/>
      <c r="M78" s="40"/>
      <c r="N78" s="77"/>
      <c r="P78" s="107"/>
      <c r="Q78" s="41"/>
      <c r="R78" s="41"/>
      <c r="S78" s="71"/>
      <c r="T78" s="108"/>
      <c r="V78" s="125">
        <f t="shared" ref="V78:V83" si="31">7883.65+8.18</f>
        <v>7891.83</v>
      </c>
      <c r="W78" s="71">
        <v>1774.06</v>
      </c>
      <c r="X78" s="42">
        <f t="shared" ref="X78:X89" si="32">V78-S78</f>
        <v>7891.83</v>
      </c>
      <c r="Y78" s="115">
        <f t="shared" ref="Y78:Y89" si="33">W78-T78</f>
        <v>1774.06</v>
      </c>
      <c r="AA78" s="120">
        <f t="shared" ref="AA78:AA89" si="34">V78+W78</f>
        <v>9665.89</v>
      </c>
      <c r="AB78" s="42">
        <f t="shared" ref="AB78:AB89" si="35">(S78+T78)</f>
        <v>0</v>
      </c>
      <c r="AC78" s="42">
        <f t="shared" ref="AC78:AC89" si="36">AA78-AB78</f>
        <v>9665.89</v>
      </c>
      <c r="AD78" s="121">
        <f t="shared" ref="AD78:AD89" si="37">AC78/AA78*100</f>
        <v>100</v>
      </c>
    </row>
    <row r="79" spans="2:30" x14ac:dyDescent="0.2">
      <c r="B79" s="2">
        <v>71</v>
      </c>
      <c r="C79" s="21">
        <v>2</v>
      </c>
      <c r="D79" s="155">
        <v>43109</v>
      </c>
      <c r="E79" s="156">
        <v>56</v>
      </c>
      <c r="F79" s="22">
        <v>749</v>
      </c>
      <c r="G79" s="158" t="s">
        <v>92</v>
      </c>
      <c r="H79" s="23" t="s">
        <v>90</v>
      </c>
      <c r="I79" s="22" t="s">
        <v>7</v>
      </c>
      <c r="J79" s="22"/>
      <c r="K79" s="24" t="s">
        <v>8</v>
      </c>
      <c r="L79" s="100"/>
      <c r="M79" s="40"/>
      <c r="N79" s="77"/>
      <c r="P79" s="107"/>
      <c r="Q79" s="41"/>
      <c r="R79" s="41"/>
      <c r="S79" s="71"/>
      <c r="T79" s="108"/>
      <c r="V79" s="125">
        <f t="shared" si="31"/>
        <v>7891.83</v>
      </c>
      <c r="W79" s="71">
        <v>1774.06</v>
      </c>
      <c r="X79" s="42">
        <f t="shared" si="32"/>
        <v>7891.83</v>
      </c>
      <c r="Y79" s="115">
        <f t="shared" si="33"/>
        <v>1774.06</v>
      </c>
      <c r="AA79" s="120">
        <f t="shared" si="34"/>
        <v>9665.89</v>
      </c>
      <c r="AB79" s="42">
        <f t="shared" si="35"/>
        <v>0</v>
      </c>
      <c r="AC79" s="42">
        <f t="shared" si="36"/>
        <v>9665.89</v>
      </c>
      <c r="AD79" s="121">
        <f t="shared" si="37"/>
        <v>100</v>
      </c>
    </row>
    <row r="80" spans="2:30" x14ac:dyDescent="0.2">
      <c r="B80" s="2">
        <v>72</v>
      </c>
      <c r="C80" s="21">
        <v>3</v>
      </c>
      <c r="D80" s="155">
        <v>43109</v>
      </c>
      <c r="E80" s="156">
        <v>56</v>
      </c>
      <c r="F80" s="22">
        <v>750</v>
      </c>
      <c r="G80" s="158" t="s">
        <v>93</v>
      </c>
      <c r="H80" s="23" t="s">
        <v>90</v>
      </c>
      <c r="I80" s="22" t="s">
        <v>7</v>
      </c>
      <c r="J80" s="22"/>
      <c r="K80" s="24" t="s">
        <v>8</v>
      </c>
      <c r="L80" s="100"/>
      <c r="M80" s="40"/>
      <c r="N80" s="77"/>
      <c r="P80" s="107"/>
      <c r="Q80" s="41"/>
      <c r="R80" s="41"/>
      <c r="S80" s="71"/>
      <c r="T80" s="108"/>
      <c r="V80" s="125">
        <f t="shared" si="31"/>
        <v>7891.83</v>
      </c>
      <c r="W80" s="71">
        <v>1774.06</v>
      </c>
      <c r="X80" s="42">
        <f t="shared" si="32"/>
        <v>7891.83</v>
      </c>
      <c r="Y80" s="115">
        <f t="shared" si="33"/>
        <v>1774.06</v>
      </c>
      <c r="AA80" s="120">
        <f t="shared" si="34"/>
        <v>9665.89</v>
      </c>
      <c r="AB80" s="42">
        <f t="shared" si="35"/>
        <v>0</v>
      </c>
      <c r="AC80" s="42">
        <f t="shared" si="36"/>
        <v>9665.89</v>
      </c>
      <c r="AD80" s="121">
        <f t="shared" si="37"/>
        <v>100</v>
      </c>
    </row>
    <row r="81" spans="2:30" x14ac:dyDescent="0.2">
      <c r="B81" s="2">
        <v>73</v>
      </c>
      <c r="C81" s="21">
        <v>4</v>
      </c>
      <c r="D81" s="155">
        <v>43109</v>
      </c>
      <c r="E81" s="156">
        <v>56</v>
      </c>
      <c r="F81" s="22">
        <v>751</v>
      </c>
      <c r="G81" s="158" t="s">
        <v>94</v>
      </c>
      <c r="H81" s="23" t="s">
        <v>86</v>
      </c>
      <c r="I81" s="22" t="s">
        <v>7</v>
      </c>
      <c r="J81" s="22"/>
      <c r="K81" s="24" t="s">
        <v>8</v>
      </c>
      <c r="L81" s="100"/>
      <c r="M81" s="40"/>
      <c r="N81" s="77"/>
      <c r="P81" s="107"/>
      <c r="Q81" s="41"/>
      <c r="R81" s="41"/>
      <c r="S81" s="71"/>
      <c r="T81" s="108"/>
      <c r="V81" s="125">
        <f t="shared" si="31"/>
        <v>7891.83</v>
      </c>
      <c r="W81" s="71">
        <v>1774.06</v>
      </c>
      <c r="X81" s="42">
        <f t="shared" si="32"/>
        <v>7891.83</v>
      </c>
      <c r="Y81" s="115">
        <f t="shared" si="33"/>
        <v>1774.06</v>
      </c>
      <c r="AA81" s="120">
        <f t="shared" si="34"/>
        <v>9665.89</v>
      </c>
      <c r="AB81" s="42">
        <f t="shared" si="35"/>
        <v>0</v>
      </c>
      <c r="AC81" s="42">
        <f t="shared" si="36"/>
        <v>9665.89</v>
      </c>
      <c r="AD81" s="121">
        <f t="shared" si="37"/>
        <v>100</v>
      </c>
    </row>
    <row r="82" spans="2:30" x14ac:dyDescent="0.2">
      <c r="B82" s="2">
        <v>74</v>
      </c>
      <c r="C82" s="21">
        <v>5</v>
      </c>
      <c r="D82" s="155">
        <v>43109</v>
      </c>
      <c r="E82" s="156">
        <v>56</v>
      </c>
      <c r="F82" s="22">
        <v>753</v>
      </c>
      <c r="G82" s="158" t="s">
        <v>95</v>
      </c>
      <c r="H82" s="23" t="s">
        <v>86</v>
      </c>
      <c r="I82" s="22" t="s">
        <v>7</v>
      </c>
      <c r="J82" s="22"/>
      <c r="K82" s="24" t="s">
        <v>8</v>
      </c>
      <c r="L82" s="100"/>
      <c r="M82" s="40"/>
      <c r="N82" s="77"/>
      <c r="P82" s="107"/>
      <c r="Q82" s="41"/>
      <c r="R82" s="41"/>
      <c r="S82" s="71"/>
      <c r="T82" s="108"/>
      <c r="V82" s="125">
        <f t="shared" si="31"/>
        <v>7891.83</v>
      </c>
      <c r="W82" s="71">
        <v>1774.06</v>
      </c>
      <c r="X82" s="42">
        <f t="shared" si="32"/>
        <v>7891.83</v>
      </c>
      <c r="Y82" s="115">
        <f t="shared" si="33"/>
        <v>1774.06</v>
      </c>
      <c r="AA82" s="120">
        <f t="shared" si="34"/>
        <v>9665.89</v>
      </c>
      <c r="AB82" s="42">
        <f t="shared" si="35"/>
        <v>0</v>
      </c>
      <c r="AC82" s="42">
        <f t="shared" si="36"/>
        <v>9665.89</v>
      </c>
      <c r="AD82" s="121">
        <f t="shared" si="37"/>
        <v>100</v>
      </c>
    </row>
    <row r="83" spans="2:30" x14ac:dyDescent="0.2">
      <c r="B83" s="2">
        <v>75</v>
      </c>
      <c r="C83" s="21">
        <v>6</v>
      </c>
      <c r="D83" s="155">
        <v>43109</v>
      </c>
      <c r="E83" s="156">
        <v>56</v>
      </c>
      <c r="F83" s="22">
        <v>754</v>
      </c>
      <c r="G83" s="158" t="s">
        <v>96</v>
      </c>
      <c r="H83" s="23" t="s">
        <v>16</v>
      </c>
      <c r="I83" s="22" t="s">
        <v>7</v>
      </c>
      <c r="J83" s="22"/>
      <c r="K83" s="24" t="s">
        <v>8</v>
      </c>
      <c r="L83" s="100"/>
      <c r="M83" s="40"/>
      <c r="N83" s="77"/>
      <c r="P83" s="107"/>
      <c r="Q83" s="41"/>
      <c r="R83" s="41"/>
      <c r="S83" s="71"/>
      <c r="T83" s="108"/>
      <c r="V83" s="125">
        <f t="shared" si="31"/>
        <v>7891.83</v>
      </c>
      <c r="W83" s="71">
        <v>1774.06</v>
      </c>
      <c r="X83" s="42">
        <f t="shared" si="32"/>
        <v>7891.83</v>
      </c>
      <c r="Y83" s="115">
        <f t="shared" si="33"/>
        <v>1774.06</v>
      </c>
      <c r="AA83" s="120">
        <f t="shared" si="34"/>
        <v>9665.89</v>
      </c>
      <c r="AB83" s="42">
        <f t="shared" si="35"/>
        <v>0</v>
      </c>
      <c r="AC83" s="42">
        <f t="shared" si="36"/>
        <v>9665.89</v>
      </c>
      <c r="AD83" s="121">
        <f t="shared" si="37"/>
        <v>100</v>
      </c>
    </row>
    <row r="84" spans="2:30" x14ac:dyDescent="0.2">
      <c r="B84" s="2">
        <v>76</v>
      </c>
      <c r="C84" s="21">
        <v>7</v>
      </c>
      <c r="D84" s="155">
        <v>43109</v>
      </c>
      <c r="E84" s="156">
        <v>57</v>
      </c>
      <c r="F84" s="22">
        <v>755</v>
      </c>
      <c r="G84" s="158" t="s">
        <v>97</v>
      </c>
      <c r="H84" s="23" t="s">
        <v>18</v>
      </c>
      <c r="I84" s="22" t="s">
        <v>7</v>
      </c>
      <c r="J84" s="22"/>
      <c r="K84" s="24" t="s">
        <v>8</v>
      </c>
      <c r="L84" s="100"/>
      <c r="M84" s="40"/>
      <c r="N84" s="77"/>
      <c r="P84" s="107"/>
      <c r="Q84" s="41"/>
      <c r="R84" s="41"/>
      <c r="S84" s="71"/>
      <c r="T84" s="108"/>
      <c r="V84" s="125">
        <f>8554.65+8.18</f>
        <v>8562.83</v>
      </c>
      <c r="W84" s="71">
        <v>1774.06</v>
      </c>
      <c r="X84" s="42">
        <f t="shared" si="32"/>
        <v>8562.83</v>
      </c>
      <c r="Y84" s="115">
        <f t="shared" si="33"/>
        <v>1774.06</v>
      </c>
      <c r="AA84" s="120">
        <f t="shared" si="34"/>
        <v>10336.89</v>
      </c>
      <c r="AB84" s="42">
        <f t="shared" si="35"/>
        <v>0</v>
      </c>
      <c r="AC84" s="42">
        <f t="shared" si="36"/>
        <v>10336.89</v>
      </c>
      <c r="AD84" s="121">
        <f t="shared" si="37"/>
        <v>100</v>
      </c>
    </row>
    <row r="85" spans="2:30" x14ac:dyDescent="0.2">
      <c r="B85" s="2">
        <v>77</v>
      </c>
      <c r="C85" s="21">
        <v>8</v>
      </c>
      <c r="D85" s="155">
        <v>43109</v>
      </c>
      <c r="E85" s="156">
        <v>57</v>
      </c>
      <c r="F85" s="22">
        <v>756</v>
      </c>
      <c r="G85" s="158" t="s">
        <v>98</v>
      </c>
      <c r="H85" s="23" t="s">
        <v>28</v>
      </c>
      <c r="I85" s="22" t="s">
        <v>7</v>
      </c>
      <c r="J85" s="22"/>
      <c r="K85" s="24" t="s">
        <v>8</v>
      </c>
      <c r="L85" s="100"/>
      <c r="M85" s="40"/>
      <c r="N85" s="77"/>
      <c r="P85" s="107"/>
      <c r="Q85" s="41"/>
      <c r="R85" s="41"/>
      <c r="S85" s="71"/>
      <c r="T85" s="108"/>
      <c r="V85" s="125">
        <f>9088.65+8.18</f>
        <v>9096.83</v>
      </c>
      <c r="W85" s="71">
        <v>1774.06</v>
      </c>
      <c r="X85" s="42">
        <f t="shared" si="32"/>
        <v>9096.83</v>
      </c>
      <c r="Y85" s="115">
        <f t="shared" si="33"/>
        <v>1774.06</v>
      </c>
      <c r="AA85" s="120">
        <f t="shared" si="34"/>
        <v>10870.89</v>
      </c>
      <c r="AB85" s="42">
        <f t="shared" si="35"/>
        <v>0</v>
      </c>
      <c r="AC85" s="42">
        <f t="shared" si="36"/>
        <v>10870.89</v>
      </c>
      <c r="AD85" s="121">
        <f t="shared" si="37"/>
        <v>100</v>
      </c>
    </row>
    <row r="86" spans="2:30" x14ac:dyDescent="0.2">
      <c r="B86" s="2">
        <v>78</v>
      </c>
      <c r="C86" s="21">
        <v>9</v>
      </c>
      <c r="D86" s="155">
        <v>43109</v>
      </c>
      <c r="E86" s="156">
        <v>57</v>
      </c>
      <c r="F86" s="22">
        <v>757</v>
      </c>
      <c r="G86" s="158" t="s">
        <v>99</v>
      </c>
      <c r="H86" s="23" t="s">
        <v>18</v>
      </c>
      <c r="I86" s="22" t="s">
        <v>7</v>
      </c>
      <c r="J86" s="22"/>
      <c r="K86" s="24" t="s">
        <v>8</v>
      </c>
      <c r="L86" s="100"/>
      <c r="M86" s="40"/>
      <c r="N86" s="77"/>
      <c r="P86" s="107"/>
      <c r="Q86" s="41"/>
      <c r="R86" s="41"/>
      <c r="S86" s="71"/>
      <c r="T86" s="108"/>
      <c r="V86" s="125">
        <f>8554.65+8.18</f>
        <v>8562.83</v>
      </c>
      <c r="W86" s="71">
        <v>1774.06</v>
      </c>
      <c r="X86" s="42">
        <f t="shared" si="32"/>
        <v>8562.83</v>
      </c>
      <c r="Y86" s="115">
        <f t="shared" si="33"/>
        <v>1774.06</v>
      </c>
      <c r="AA86" s="120">
        <f t="shared" si="34"/>
        <v>10336.89</v>
      </c>
      <c r="AB86" s="42">
        <f t="shared" si="35"/>
        <v>0</v>
      </c>
      <c r="AC86" s="42">
        <f t="shared" si="36"/>
        <v>10336.89</v>
      </c>
      <c r="AD86" s="121">
        <f t="shared" si="37"/>
        <v>100</v>
      </c>
    </row>
    <row r="87" spans="2:30" x14ac:dyDescent="0.2">
      <c r="B87" s="2">
        <v>79</v>
      </c>
      <c r="C87" s="21">
        <v>10</v>
      </c>
      <c r="D87" s="155">
        <v>43109</v>
      </c>
      <c r="E87" s="156">
        <v>57</v>
      </c>
      <c r="F87" s="22">
        <v>758</v>
      </c>
      <c r="G87" s="158" t="s">
        <v>100</v>
      </c>
      <c r="H87" s="23" t="s">
        <v>28</v>
      </c>
      <c r="I87" s="22" t="s">
        <v>26</v>
      </c>
      <c r="J87" s="22"/>
      <c r="K87" s="24" t="s">
        <v>8</v>
      </c>
      <c r="L87" s="100"/>
      <c r="M87" s="40"/>
      <c r="N87" s="77"/>
      <c r="P87" s="107"/>
      <c r="Q87" s="41"/>
      <c r="R87" s="41"/>
      <c r="S87" s="71"/>
      <c r="T87" s="108"/>
      <c r="V87" s="125">
        <f>9088.65+8.18</f>
        <v>9096.83</v>
      </c>
      <c r="W87" s="71">
        <v>1774.06</v>
      </c>
      <c r="X87" s="42">
        <f t="shared" si="32"/>
        <v>9096.83</v>
      </c>
      <c r="Y87" s="115">
        <f t="shared" si="33"/>
        <v>1774.06</v>
      </c>
      <c r="AA87" s="120">
        <f t="shared" si="34"/>
        <v>10870.89</v>
      </c>
      <c r="AB87" s="42">
        <f t="shared" si="35"/>
        <v>0</v>
      </c>
      <c r="AC87" s="42">
        <f t="shared" si="36"/>
        <v>10870.89</v>
      </c>
      <c r="AD87" s="121">
        <f t="shared" si="37"/>
        <v>100</v>
      </c>
    </row>
    <row r="88" spans="2:30" x14ac:dyDescent="0.2">
      <c r="B88" s="2">
        <v>80</v>
      </c>
      <c r="C88" s="21">
        <v>11</v>
      </c>
      <c r="D88" s="155">
        <v>43109</v>
      </c>
      <c r="E88" s="156">
        <v>57</v>
      </c>
      <c r="F88" s="22">
        <v>760</v>
      </c>
      <c r="G88" s="158" t="s">
        <v>101</v>
      </c>
      <c r="H88" s="23" t="s">
        <v>18</v>
      </c>
      <c r="I88" s="22" t="s">
        <v>7</v>
      </c>
      <c r="J88" s="22"/>
      <c r="K88" s="24" t="s">
        <v>8</v>
      </c>
      <c r="L88" s="100"/>
      <c r="M88" s="40"/>
      <c r="N88" s="77"/>
      <c r="P88" s="107"/>
      <c r="Q88" s="41"/>
      <c r="R88" s="41"/>
      <c r="S88" s="71"/>
      <c r="T88" s="108"/>
      <c r="V88" s="125">
        <f>8554.65+8.18</f>
        <v>8562.83</v>
      </c>
      <c r="W88" s="71">
        <v>1774.06</v>
      </c>
      <c r="X88" s="42">
        <f t="shared" si="32"/>
        <v>8562.83</v>
      </c>
      <c r="Y88" s="115">
        <f t="shared" si="33"/>
        <v>1774.06</v>
      </c>
      <c r="AA88" s="120">
        <f t="shared" si="34"/>
        <v>10336.89</v>
      </c>
      <c r="AB88" s="42">
        <f t="shared" si="35"/>
        <v>0</v>
      </c>
      <c r="AC88" s="42">
        <f t="shared" si="36"/>
        <v>10336.89</v>
      </c>
      <c r="AD88" s="121">
        <f t="shared" si="37"/>
        <v>100</v>
      </c>
    </row>
    <row r="89" spans="2:30" x14ac:dyDescent="0.2">
      <c r="B89" s="2">
        <v>81</v>
      </c>
      <c r="C89" s="21">
        <v>12</v>
      </c>
      <c r="D89" s="155">
        <v>43109</v>
      </c>
      <c r="E89" s="156">
        <v>57</v>
      </c>
      <c r="F89" s="22">
        <v>761</v>
      </c>
      <c r="G89" s="158" t="s">
        <v>102</v>
      </c>
      <c r="H89" s="23" t="s">
        <v>28</v>
      </c>
      <c r="I89" s="22" t="s">
        <v>26</v>
      </c>
      <c r="J89" s="22"/>
      <c r="K89" s="24" t="s">
        <v>8</v>
      </c>
      <c r="L89" s="100"/>
      <c r="M89" s="40"/>
      <c r="N89" s="77"/>
      <c r="P89" s="107"/>
      <c r="Q89" s="41"/>
      <c r="R89" s="41"/>
      <c r="S89" s="71"/>
      <c r="T89" s="108"/>
      <c r="V89" s="125">
        <f>9088.65+8.18</f>
        <v>9096.83</v>
      </c>
      <c r="W89" s="71">
        <v>1774.06</v>
      </c>
      <c r="X89" s="42">
        <f t="shared" si="32"/>
        <v>9096.83</v>
      </c>
      <c r="Y89" s="115">
        <f t="shared" si="33"/>
        <v>1774.06</v>
      </c>
      <c r="AA89" s="120">
        <f t="shared" si="34"/>
        <v>10870.89</v>
      </c>
      <c r="AB89" s="42">
        <f t="shared" si="35"/>
        <v>0</v>
      </c>
      <c r="AC89" s="42">
        <f t="shared" si="36"/>
        <v>10870.89</v>
      </c>
      <c r="AD89" s="121">
        <f t="shared" si="37"/>
        <v>100</v>
      </c>
    </row>
    <row r="90" spans="2:30" x14ac:dyDescent="0.2">
      <c r="B90" s="2">
        <v>82</v>
      </c>
      <c r="D90" s="155"/>
      <c r="E90" s="156"/>
      <c r="F90" s="3"/>
      <c r="G90" s="158"/>
      <c r="H90" s="8"/>
      <c r="I90" s="3"/>
      <c r="J90" s="3"/>
      <c r="K90" s="12"/>
      <c r="L90" s="100"/>
      <c r="M90" s="40"/>
      <c r="N90" s="77"/>
      <c r="P90" s="107"/>
      <c r="Q90" s="41"/>
      <c r="R90" s="41"/>
      <c r="S90" s="71"/>
      <c r="T90" s="108"/>
      <c r="V90" s="125"/>
      <c r="W90" s="71"/>
      <c r="X90" s="42"/>
      <c r="Y90" s="115"/>
      <c r="AA90" s="120"/>
      <c r="AB90" s="42"/>
      <c r="AC90" s="42"/>
      <c r="AD90" s="121"/>
    </row>
    <row r="91" spans="2:30" x14ac:dyDescent="0.2">
      <c r="B91" s="2">
        <v>83</v>
      </c>
      <c r="C91" s="21">
        <v>1</v>
      </c>
      <c r="D91" s="155">
        <v>43115</v>
      </c>
      <c r="E91" s="156">
        <v>57</v>
      </c>
      <c r="F91" s="22">
        <v>762</v>
      </c>
      <c r="G91" s="158" t="s">
        <v>103</v>
      </c>
      <c r="H91" s="23" t="s">
        <v>18</v>
      </c>
      <c r="I91" s="22" t="s">
        <v>7</v>
      </c>
      <c r="J91" s="22"/>
      <c r="K91" s="24" t="s">
        <v>8</v>
      </c>
      <c r="L91" s="100"/>
      <c r="M91" s="40"/>
      <c r="N91" s="77"/>
      <c r="P91" s="107"/>
      <c r="Q91" s="41"/>
      <c r="R91" s="41"/>
      <c r="S91" s="71"/>
      <c r="T91" s="108"/>
      <c r="V91" s="125">
        <f>8554.65+8.18</f>
        <v>8562.83</v>
      </c>
      <c r="W91" s="71">
        <v>1774.06</v>
      </c>
      <c r="X91" s="42">
        <f t="shared" ref="X91:X106" si="38">V91-S91</f>
        <v>8562.83</v>
      </c>
      <c r="Y91" s="115">
        <f t="shared" ref="Y91:Y106" si="39">W91-T91</f>
        <v>1774.06</v>
      </c>
      <c r="AA91" s="120">
        <f t="shared" ref="AA91:AA106" si="40">V91+W91</f>
        <v>10336.89</v>
      </c>
      <c r="AB91" s="42">
        <f t="shared" ref="AB91:AB106" si="41">(S91+T91)</f>
        <v>0</v>
      </c>
      <c r="AC91" s="42">
        <f t="shared" ref="AC91:AC106" si="42">AA91-AB91</f>
        <v>10336.89</v>
      </c>
      <c r="AD91" s="121">
        <f t="shared" ref="AD91:AD106" si="43">AC91/AA91*100</f>
        <v>100</v>
      </c>
    </row>
    <row r="92" spans="2:30" x14ac:dyDescent="0.2">
      <c r="B92" s="2">
        <v>84</v>
      </c>
      <c r="C92" s="21">
        <v>2</v>
      </c>
      <c r="D92" s="155">
        <v>43115</v>
      </c>
      <c r="E92" s="156">
        <v>57</v>
      </c>
      <c r="F92" s="22">
        <v>763</v>
      </c>
      <c r="G92" s="158" t="s">
        <v>104</v>
      </c>
      <c r="H92" s="23" t="s">
        <v>18</v>
      </c>
      <c r="I92" s="22" t="s">
        <v>7</v>
      </c>
      <c r="J92" s="22"/>
      <c r="K92" s="24" t="s">
        <v>8</v>
      </c>
      <c r="L92" s="100"/>
      <c r="M92" s="40"/>
      <c r="N92" s="77"/>
      <c r="P92" s="107"/>
      <c r="Q92" s="41"/>
      <c r="R92" s="41"/>
      <c r="S92" s="71"/>
      <c r="T92" s="108"/>
      <c r="V92" s="125">
        <f>8554.65+8.18</f>
        <v>8562.83</v>
      </c>
      <c r="W92" s="71">
        <v>1774.06</v>
      </c>
      <c r="X92" s="42">
        <f t="shared" si="38"/>
        <v>8562.83</v>
      </c>
      <c r="Y92" s="115">
        <f t="shared" si="39"/>
        <v>1774.06</v>
      </c>
      <c r="AA92" s="120">
        <f t="shared" si="40"/>
        <v>10336.89</v>
      </c>
      <c r="AB92" s="42">
        <f t="shared" si="41"/>
        <v>0</v>
      </c>
      <c r="AC92" s="42">
        <f t="shared" si="42"/>
        <v>10336.89</v>
      </c>
      <c r="AD92" s="121">
        <f t="shared" si="43"/>
        <v>100</v>
      </c>
    </row>
    <row r="93" spans="2:30" x14ac:dyDescent="0.2">
      <c r="B93" s="2">
        <v>85</v>
      </c>
      <c r="C93" s="21">
        <v>3</v>
      </c>
      <c r="D93" s="155">
        <v>43115</v>
      </c>
      <c r="E93" s="156">
        <v>57</v>
      </c>
      <c r="F93" s="22">
        <v>764</v>
      </c>
      <c r="G93" s="158" t="s">
        <v>105</v>
      </c>
      <c r="H93" s="23" t="s">
        <v>28</v>
      </c>
      <c r="I93" s="22" t="s">
        <v>23</v>
      </c>
      <c r="J93" s="22"/>
      <c r="K93" s="24" t="s">
        <v>8</v>
      </c>
      <c r="L93" s="100"/>
      <c r="M93" s="40"/>
      <c r="N93" s="77"/>
      <c r="P93" s="107"/>
      <c r="Q93" s="41"/>
      <c r="R93" s="41"/>
      <c r="S93" s="71"/>
      <c r="T93" s="108"/>
      <c r="V93" s="125">
        <f>9088.65+8.18</f>
        <v>9096.83</v>
      </c>
      <c r="W93" s="71">
        <v>1774.06</v>
      </c>
      <c r="X93" s="42">
        <f t="shared" si="38"/>
        <v>9096.83</v>
      </c>
      <c r="Y93" s="115">
        <f t="shared" si="39"/>
        <v>1774.06</v>
      </c>
      <c r="AA93" s="120">
        <f t="shared" si="40"/>
        <v>10870.89</v>
      </c>
      <c r="AB93" s="42">
        <f t="shared" si="41"/>
        <v>0</v>
      </c>
      <c r="AC93" s="42">
        <f t="shared" si="42"/>
        <v>10870.89</v>
      </c>
      <c r="AD93" s="121">
        <f t="shared" si="43"/>
        <v>100</v>
      </c>
    </row>
    <row r="94" spans="2:30" x14ac:dyDescent="0.2">
      <c r="B94" s="2">
        <v>86</v>
      </c>
      <c r="C94" s="21">
        <v>4</v>
      </c>
      <c r="D94" s="155">
        <v>43115</v>
      </c>
      <c r="E94" s="156">
        <v>57</v>
      </c>
      <c r="F94" s="22">
        <v>765</v>
      </c>
      <c r="G94" s="158" t="s">
        <v>106</v>
      </c>
      <c r="H94" s="23" t="s">
        <v>18</v>
      </c>
      <c r="I94" s="22" t="s">
        <v>7</v>
      </c>
      <c r="J94" s="22"/>
      <c r="K94" s="24" t="s">
        <v>8</v>
      </c>
      <c r="L94" s="100"/>
      <c r="M94" s="40"/>
      <c r="N94" s="77"/>
      <c r="P94" s="107"/>
      <c r="Q94" s="41"/>
      <c r="R94" s="41"/>
      <c r="S94" s="71"/>
      <c r="T94" s="108"/>
      <c r="V94" s="125">
        <f>8554.65+8.18</f>
        <v>8562.83</v>
      </c>
      <c r="W94" s="71">
        <v>1774.06</v>
      </c>
      <c r="X94" s="42">
        <f t="shared" si="38"/>
        <v>8562.83</v>
      </c>
      <c r="Y94" s="115">
        <f t="shared" si="39"/>
        <v>1774.06</v>
      </c>
      <c r="AA94" s="120">
        <f t="shared" si="40"/>
        <v>10336.89</v>
      </c>
      <c r="AB94" s="42">
        <f t="shared" si="41"/>
        <v>0</v>
      </c>
      <c r="AC94" s="42">
        <f t="shared" si="42"/>
        <v>10336.89</v>
      </c>
      <c r="AD94" s="121">
        <f t="shared" si="43"/>
        <v>100</v>
      </c>
    </row>
    <row r="95" spans="2:30" x14ac:dyDescent="0.2">
      <c r="B95" s="2">
        <v>87</v>
      </c>
      <c r="C95" s="21">
        <v>5</v>
      </c>
      <c r="D95" s="155">
        <v>43115</v>
      </c>
      <c r="E95" s="156">
        <v>57</v>
      </c>
      <c r="F95" s="22">
        <v>766</v>
      </c>
      <c r="G95" s="158" t="s">
        <v>107</v>
      </c>
      <c r="H95" s="23" t="s">
        <v>28</v>
      </c>
      <c r="I95" s="22" t="s">
        <v>23</v>
      </c>
      <c r="J95" s="22"/>
      <c r="K95" s="24" t="s">
        <v>8</v>
      </c>
      <c r="L95" s="100"/>
      <c r="M95" s="40"/>
      <c r="N95" s="77"/>
      <c r="P95" s="107"/>
      <c r="Q95" s="41"/>
      <c r="R95" s="41"/>
      <c r="S95" s="71"/>
      <c r="T95" s="108"/>
      <c r="V95" s="125">
        <f>9088.65+8.18</f>
        <v>9096.83</v>
      </c>
      <c r="W95" s="71">
        <v>1774.06</v>
      </c>
      <c r="X95" s="42">
        <f t="shared" si="38"/>
        <v>9096.83</v>
      </c>
      <c r="Y95" s="115">
        <f t="shared" si="39"/>
        <v>1774.06</v>
      </c>
      <c r="AA95" s="120">
        <f t="shared" si="40"/>
        <v>10870.89</v>
      </c>
      <c r="AB95" s="42">
        <f t="shared" si="41"/>
        <v>0</v>
      </c>
      <c r="AC95" s="42">
        <f t="shared" si="42"/>
        <v>10870.89</v>
      </c>
      <c r="AD95" s="121">
        <f t="shared" si="43"/>
        <v>100</v>
      </c>
    </row>
    <row r="96" spans="2:30" x14ac:dyDescent="0.2">
      <c r="B96" s="2">
        <v>88</v>
      </c>
      <c r="C96" s="21">
        <v>6</v>
      </c>
      <c r="D96" s="155">
        <v>43115</v>
      </c>
      <c r="E96" s="156">
        <v>57</v>
      </c>
      <c r="F96" s="22">
        <v>767</v>
      </c>
      <c r="G96" s="158" t="s">
        <v>108</v>
      </c>
      <c r="H96" s="23" t="s">
        <v>28</v>
      </c>
      <c r="I96" s="22" t="s">
        <v>23</v>
      </c>
      <c r="J96" s="22"/>
      <c r="K96" s="24" t="s">
        <v>8</v>
      </c>
      <c r="L96" s="100"/>
      <c r="M96" s="40"/>
      <c r="N96" s="77"/>
      <c r="P96" s="107"/>
      <c r="Q96" s="41"/>
      <c r="R96" s="41"/>
      <c r="S96" s="71"/>
      <c r="T96" s="108"/>
      <c r="V96" s="125">
        <f>9088.65+8.18</f>
        <v>9096.83</v>
      </c>
      <c r="W96" s="71">
        <v>1774.06</v>
      </c>
      <c r="X96" s="42">
        <f t="shared" si="38"/>
        <v>9096.83</v>
      </c>
      <c r="Y96" s="115">
        <f t="shared" si="39"/>
        <v>1774.06</v>
      </c>
      <c r="AA96" s="120">
        <f t="shared" si="40"/>
        <v>10870.89</v>
      </c>
      <c r="AB96" s="42">
        <f t="shared" si="41"/>
        <v>0</v>
      </c>
      <c r="AC96" s="42">
        <f t="shared" si="42"/>
        <v>10870.89</v>
      </c>
      <c r="AD96" s="121">
        <f t="shared" si="43"/>
        <v>100</v>
      </c>
    </row>
    <row r="97" spans="2:30" x14ac:dyDescent="0.2">
      <c r="B97" s="2">
        <v>89</v>
      </c>
      <c r="C97" s="21">
        <v>7</v>
      </c>
      <c r="D97" s="155">
        <v>43115</v>
      </c>
      <c r="E97" s="156">
        <v>57</v>
      </c>
      <c r="F97" s="22">
        <v>768</v>
      </c>
      <c r="G97" s="158" t="s">
        <v>109</v>
      </c>
      <c r="H97" s="23" t="s">
        <v>18</v>
      </c>
      <c r="I97" s="22" t="s">
        <v>7</v>
      </c>
      <c r="J97" s="22"/>
      <c r="K97" s="24" t="s">
        <v>8</v>
      </c>
      <c r="L97" s="100"/>
      <c r="M97" s="40"/>
      <c r="N97" s="77"/>
      <c r="P97" s="107"/>
      <c r="Q97" s="41"/>
      <c r="R97" s="41"/>
      <c r="S97" s="71"/>
      <c r="T97" s="108"/>
      <c r="V97" s="125">
        <f>8554.65+8.18</f>
        <v>8562.83</v>
      </c>
      <c r="W97" s="71">
        <v>1774.06</v>
      </c>
      <c r="X97" s="42">
        <f t="shared" si="38"/>
        <v>8562.83</v>
      </c>
      <c r="Y97" s="115">
        <f t="shared" si="39"/>
        <v>1774.06</v>
      </c>
      <c r="AA97" s="120">
        <f t="shared" si="40"/>
        <v>10336.89</v>
      </c>
      <c r="AB97" s="42">
        <f t="shared" si="41"/>
        <v>0</v>
      </c>
      <c r="AC97" s="42">
        <f t="shared" si="42"/>
        <v>10336.89</v>
      </c>
      <c r="AD97" s="121">
        <f t="shared" si="43"/>
        <v>100</v>
      </c>
    </row>
    <row r="98" spans="2:30" x14ac:dyDescent="0.2">
      <c r="B98" s="2">
        <v>90</v>
      </c>
      <c r="C98" s="21">
        <v>8</v>
      </c>
      <c r="D98" s="155">
        <v>43115</v>
      </c>
      <c r="E98" s="156">
        <v>57</v>
      </c>
      <c r="F98" s="22">
        <v>769</v>
      </c>
      <c r="G98" s="158" t="s">
        <v>110</v>
      </c>
      <c r="H98" s="23" t="s">
        <v>28</v>
      </c>
      <c r="I98" s="22" t="s">
        <v>23</v>
      </c>
      <c r="J98" s="22"/>
      <c r="K98" s="24" t="s">
        <v>8</v>
      </c>
      <c r="L98" s="100"/>
      <c r="M98" s="40"/>
      <c r="N98" s="77"/>
      <c r="P98" s="107"/>
      <c r="Q98" s="41"/>
      <c r="R98" s="41"/>
      <c r="S98" s="71"/>
      <c r="T98" s="108"/>
      <c r="V98" s="125">
        <f>9088.65+8.18</f>
        <v>9096.83</v>
      </c>
      <c r="W98" s="71">
        <v>1774.06</v>
      </c>
      <c r="X98" s="42">
        <f t="shared" si="38"/>
        <v>9096.83</v>
      </c>
      <c r="Y98" s="115">
        <f t="shared" si="39"/>
        <v>1774.06</v>
      </c>
      <c r="AA98" s="120">
        <f t="shared" si="40"/>
        <v>10870.89</v>
      </c>
      <c r="AB98" s="42">
        <f t="shared" si="41"/>
        <v>0</v>
      </c>
      <c r="AC98" s="42">
        <f t="shared" si="42"/>
        <v>10870.89</v>
      </c>
      <c r="AD98" s="121">
        <f t="shared" si="43"/>
        <v>100</v>
      </c>
    </row>
    <row r="99" spans="2:30" x14ac:dyDescent="0.2">
      <c r="B99" s="2">
        <v>91</v>
      </c>
      <c r="C99" s="21">
        <v>9</v>
      </c>
      <c r="D99" s="155">
        <v>43115</v>
      </c>
      <c r="E99" s="156">
        <v>57</v>
      </c>
      <c r="F99" s="22">
        <v>770</v>
      </c>
      <c r="G99" s="158" t="s">
        <v>111</v>
      </c>
      <c r="H99" s="23" t="s">
        <v>18</v>
      </c>
      <c r="I99" s="22" t="s">
        <v>7</v>
      </c>
      <c r="J99" s="22"/>
      <c r="K99" s="24" t="s">
        <v>8</v>
      </c>
      <c r="L99" s="100"/>
      <c r="M99" s="40"/>
      <c r="N99" s="77"/>
      <c r="P99" s="107"/>
      <c r="Q99" s="41"/>
      <c r="R99" s="41"/>
      <c r="S99" s="71"/>
      <c r="T99" s="108"/>
      <c r="V99" s="125">
        <f>8554.65+8.18</f>
        <v>8562.83</v>
      </c>
      <c r="W99" s="71">
        <v>1774.06</v>
      </c>
      <c r="X99" s="42">
        <f t="shared" si="38"/>
        <v>8562.83</v>
      </c>
      <c r="Y99" s="115">
        <f t="shared" si="39"/>
        <v>1774.06</v>
      </c>
      <c r="AA99" s="120">
        <f t="shared" si="40"/>
        <v>10336.89</v>
      </c>
      <c r="AB99" s="42">
        <f t="shared" si="41"/>
        <v>0</v>
      </c>
      <c r="AC99" s="42">
        <f t="shared" si="42"/>
        <v>10336.89</v>
      </c>
      <c r="AD99" s="121">
        <f t="shared" si="43"/>
        <v>100</v>
      </c>
    </row>
    <row r="100" spans="2:30" x14ac:dyDescent="0.2">
      <c r="B100" s="2">
        <v>92</v>
      </c>
      <c r="C100" s="21">
        <v>10</v>
      </c>
      <c r="D100" s="155">
        <v>43115</v>
      </c>
      <c r="E100" s="156">
        <v>58</v>
      </c>
      <c r="F100" s="22">
        <v>771</v>
      </c>
      <c r="G100" s="158" t="s">
        <v>112</v>
      </c>
      <c r="H100" s="23" t="s">
        <v>42</v>
      </c>
      <c r="I100" s="22" t="s">
        <v>7</v>
      </c>
      <c r="J100" s="22"/>
      <c r="K100" s="24" t="s">
        <v>8</v>
      </c>
      <c r="L100" s="100"/>
      <c r="M100" s="40"/>
      <c r="N100" s="77"/>
      <c r="P100" s="107"/>
      <c r="Q100" s="41"/>
      <c r="R100" s="41"/>
      <c r="S100" s="71"/>
      <c r="T100" s="108"/>
      <c r="V100" s="125">
        <f>7543.65+8.18</f>
        <v>7551.83</v>
      </c>
      <c r="W100" s="71">
        <v>1774.06</v>
      </c>
      <c r="X100" s="42">
        <f t="shared" si="38"/>
        <v>7551.83</v>
      </c>
      <c r="Y100" s="115">
        <f t="shared" si="39"/>
        <v>1774.06</v>
      </c>
      <c r="AA100" s="120">
        <f t="shared" si="40"/>
        <v>9325.89</v>
      </c>
      <c r="AB100" s="42">
        <f t="shared" si="41"/>
        <v>0</v>
      </c>
      <c r="AC100" s="42">
        <f t="shared" si="42"/>
        <v>9325.89</v>
      </c>
      <c r="AD100" s="121">
        <f t="shared" si="43"/>
        <v>100</v>
      </c>
    </row>
    <row r="101" spans="2:30" x14ac:dyDescent="0.2">
      <c r="B101" s="2">
        <v>93</v>
      </c>
      <c r="C101" s="21">
        <v>11</v>
      </c>
      <c r="D101" s="155">
        <v>43115</v>
      </c>
      <c r="E101" s="156">
        <v>58</v>
      </c>
      <c r="F101" s="157">
        <v>772</v>
      </c>
      <c r="G101" s="158" t="s">
        <v>113</v>
      </c>
      <c r="H101" s="159" t="s">
        <v>35</v>
      </c>
      <c r="I101" s="157" t="s">
        <v>7</v>
      </c>
      <c r="J101" s="157"/>
      <c r="K101" s="160" t="s">
        <v>8</v>
      </c>
      <c r="L101" s="161" t="s">
        <v>511</v>
      </c>
      <c r="M101" s="40"/>
      <c r="N101" s="77"/>
      <c r="P101" s="107"/>
      <c r="Q101" s="41"/>
      <c r="R101" s="41"/>
      <c r="S101" s="71"/>
      <c r="T101" s="108"/>
      <c r="V101" s="125">
        <f>10048.65+8.18</f>
        <v>10056.83</v>
      </c>
      <c r="W101" s="71">
        <v>1929.213</v>
      </c>
      <c r="X101" s="42">
        <f t="shared" si="38"/>
        <v>10056.83</v>
      </c>
      <c r="Y101" s="115">
        <f t="shared" si="39"/>
        <v>1929.213</v>
      </c>
      <c r="AA101" s="120">
        <f t="shared" si="40"/>
        <v>11986.043</v>
      </c>
      <c r="AB101" s="42">
        <f t="shared" si="41"/>
        <v>0</v>
      </c>
      <c r="AC101" s="42">
        <f t="shared" si="42"/>
        <v>11986.043</v>
      </c>
      <c r="AD101" s="121">
        <f t="shared" si="43"/>
        <v>100</v>
      </c>
    </row>
    <row r="102" spans="2:30" x14ac:dyDescent="0.2">
      <c r="B102" s="2">
        <v>94</v>
      </c>
      <c r="C102" s="21">
        <v>12</v>
      </c>
      <c r="D102" s="155">
        <v>43115</v>
      </c>
      <c r="E102" s="156">
        <v>58</v>
      </c>
      <c r="F102" s="22">
        <v>773</v>
      </c>
      <c r="G102" s="158" t="s">
        <v>114</v>
      </c>
      <c r="H102" s="23" t="s">
        <v>42</v>
      </c>
      <c r="I102" s="22" t="s">
        <v>7</v>
      </c>
      <c r="J102" s="22"/>
      <c r="K102" s="24" t="s">
        <v>8</v>
      </c>
      <c r="L102" s="100"/>
      <c r="M102" s="40"/>
      <c r="N102" s="77"/>
      <c r="P102" s="107"/>
      <c r="Q102" s="41"/>
      <c r="R102" s="41"/>
      <c r="S102" s="71"/>
      <c r="T102" s="108"/>
      <c r="V102" s="125">
        <f>7543.65+8.18</f>
        <v>7551.83</v>
      </c>
      <c r="W102" s="71">
        <v>1774.06</v>
      </c>
      <c r="X102" s="42">
        <f t="shared" si="38"/>
        <v>7551.83</v>
      </c>
      <c r="Y102" s="115">
        <f t="shared" si="39"/>
        <v>1774.06</v>
      </c>
      <c r="AA102" s="120">
        <f t="shared" si="40"/>
        <v>9325.89</v>
      </c>
      <c r="AB102" s="42">
        <f t="shared" si="41"/>
        <v>0</v>
      </c>
      <c r="AC102" s="42">
        <f t="shared" si="42"/>
        <v>9325.89</v>
      </c>
      <c r="AD102" s="121">
        <f t="shared" si="43"/>
        <v>100</v>
      </c>
    </row>
    <row r="103" spans="2:30" x14ac:dyDescent="0.2">
      <c r="B103" s="2">
        <v>95</v>
      </c>
      <c r="C103" s="21">
        <v>13</v>
      </c>
      <c r="D103" s="155">
        <v>43115</v>
      </c>
      <c r="E103" s="156">
        <v>58</v>
      </c>
      <c r="F103" s="22">
        <v>774</v>
      </c>
      <c r="G103" s="158" t="s">
        <v>115</v>
      </c>
      <c r="H103" s="23" t="s">
        <v>35</v>
      </c>
      <c r="I103" s="22" t="s">
        <v>7</v>
      </c>
      <c r="J103" s="22"/>
      <c r="K103" s="24" t="s">
        <v>8</v>
      </c>
      <c r="L103" s="100"/>
      <c r="M103" s="40"/>
      <c r="N103" s="77"/>
      <c r="P103" s="107"/>
      <c r="Q103" s="41"/>
      <c r="R103" s="41"/>
      <c r="S103" s="71"/>
      <c r="T103" s="108"/>
      <c r="V103" s="125">
        <f>10048.65+8.18</f>
        <v>10056.83</v>
      </c>
      <c r="W103" s="71">
        <v>1929.213</v>
      </c>
      <c r="X103" s="42">
        <f t="shared" si="38"/>
        <v>10056.83</v>
      </c>
      <c r="Y103" s="115">
        <f t="shared" si="39"/>
        <v>1929.213</v>
      </c>
      <c r="AA103" s="120">
        <f t="shared" si="40"/>
        <v>11986.043</v>
      </c>
      <c r="AB103" s="42">
        <f t="shared" si="41"/>
        <v>0</v>
      </c>
      <c r="AC103" s="42">
        <f t="shared" si="42"/>
        <v>11986.043</v>
      </c>
      <c r="AD103" s="121">
        <f t="shared" si="43"/>
        <v>100</v>
      </c>
    </row>
    <row r="104" spans="2:30" x14ac:dyDescent="0.2">
      <c r="B104" s="2">
        <v>96</v>
      </c>
      <c r="C104" s="21">
        <v>14</v>
      </c>
      <c r="D104" s="155">
        <v>43115</v>
      </c>
      <c r="E104" s="156">
        <v>58</v>
      </c>
      <c r="F104" s="22">
        <v>775</v>
      </c>
      <c r="G104" s="158" t="s">
        <v>116</v>
      </c>
      <c r="H104" s="23" t="s">
        <v>35</v>
      </c>
      <c r="I104" s="22" t="s">
        <v>7</v>
      </c>
      <c r="J104" s="22"/>
      <c r="K104" s="24" t="s">
        <v>8</v>
      </c>
      <c r="L104" s="100"/>
      <c r="M104" s="40"/>
      <c r="N104" s="77"/>
      <c r="P104" s="107"/>
      <c r="Q104" s="41"/>
      <c r="R104" s="41"/>
      <c r="S104" s="71"/>
      <c r="T104" s="108"/>
      <c r="V104" s="125">
        <f>10048.65+8.18</f>
        <v>10056.83</v>
      </c>
      <c r="W104" s="71">
        <v>1929.213</v>
      </c>
      <c r="X104" s="42">
        <f t="shared" si="38"/>
        <v>10056.83</v>
      </c>
      <c r="Y104" s="115">
        <f t="shared" si="39"/>
        <v>1929.213</v>
      </c>
      <c r="AA104" s="120">
        <f t="shared" si="40"/>
        <v>11986.043</v>
      </c>
      <c r="AB104" s="42">
        <f t="shared" si="41"/>
        <v>0</v>
      </c>
      <c r="AC104" s="42">
        <f t="shared" si="42"/>
        <v>11986.043</v>
      </c>
      <c r="AD104" s="121">
        <f t="shared" si="43"/>
        <v>100</v>
      </c>
    </row>
    <row r="105" spans="2:30" x14ac:dyDescent="0.2">
      <c r="B105" s="2">
        <v>97</v>
      </c>
      <c r="C105" s="21">
        <v>15</v>
      </c>
      <c r="D105" s="155">
        <v>43115</v>
      </c>
      <c r="E105" s="156">
        <v>58</v>
      </c>
      <c r="F105" s="22">
        <v>776</v>
      </c>
      <c r="G105" s="158" t="s">
        <v>117</v>
      </c>
      <c r="H105" s="23" t="s">
        <v>42</v>
      </c>
      <c r="I105" s="22" t="s">
        <v>7</v>
      </c>
      <c r="J105" s="22"/>
      <c r="K105" s="24" t="s">
        <v>8</v>
      </c>
      <c r="L105" s="100"/>
      <c r="M105" s="40"/>
      <c r="N105" s="77"/>
      <c r="P105" s="107"/>
      <c r="Q105" s="41"/>
      <c r="R105" s="41"/>
      <c r="S105" s="71"/>
      <c r="T105" s="108"/>
      <c r="V105" s="125">
        <f>7543.65+8.18</f>
        <v>7551.83</v>
      </c>
      <c r="W105" s="71">
        <v>1774.06</v>
      </c>
      <c r="X105" s="42">
        <f t="shared" si="38"/>
        <v>7551.83</v>
      </c>
      <c r="Y105" s="115">
        <f t="shared" si="39"/>
        <v>1774.06</v>
      </c>
      <c r="AA105" s="120">
        <f t="shared" si="40"/>
        <v>9325.89</v>
      </c>
      <c r="AB105" s="42">
        <f t="shared" si="41"/>
        <v>0</v>
      </c>
      <c r="AC105" s="42">
        <f t="shared" si="42"/>
        <v>9325.89</v>
      </c>
      <c r="AD105" s="121">
        <f t="shared" si="43"/>
        <v>100</v>
      </c>
    </row>
    <row r="106" spans="2:30" x14ac:dyDescent="0.2">
      <c r="B106" s="2">
        <v>98</v>
      </c>
      <c r="C106" s="21">
        <v>16</v>
      </c>
      <c r="D106" s="155">
        <v>43115</v>
      </c>
      <c r="E106" s="156">
        <v>58</v>
      </c>
      <c r="F106" s="22">
        <v>778</v>
      </c>
      <c r="G106" s="158" t="s">
        <v>118</v>
      </c>
      <c r="H106" s="23" t="s">
        <v>42</v>
      </c>
      <c r="I106" s="22" t="s">
        <v>7</v>
      </c>
      <c r="J106" s="22"/>
      <c r="K106" s="24" t="s">
        <v>8</v>
      </c>
      <c r="L106" s="100"/>
      <c r="M106" s="40"/>
      <c r="N106" s="77"/>
      <c r="P106" s="107"/>
      <c r="Q106" s="41"/>
      <c r="R106" s="41"/>
      <c r="S106" s="71"/>
      <c r="T106" s="108"/>
      <c r="V106" s="125">
        <f>7543.65+8.18</f>
        <v>7551.83</v>
      </c>
      <c r="W106" s="71">
        <v>1774.06</v>
      </c>
      <c r="X106" s="42">
        <f t="shared" si="38"/>
        <v>7551.83</v>
      </c>
      <c r="Y106" s="115">
        <f t="shared" si="39"/>
        <v>1774.06</v>
      </c>
      <c r="AA106" s="120">
        <f t="shared" si="40"/>
        <v>9325.89</v>
      </c>
      <c r="AB106" s="42">
        <f t="shared" si="41"/>
        <v>0</v>
      </c>
      <c r="AC106" s="42">
        <f t="shared" si="42"/>
        <v>9325.89</v>
      </c>
      <c r="AD106" s="121">
        <f t="shared" si="43"/>
        <v>100</v>
      </c>
    </row>
    <row r="107" spans="2:30" x14ac:dyDescent="0.2">
      <c r="B107" s="2">
        <v>99</v>
      </c>
      <c r="D107" s="155"/>
      <c r="E107" s="156"/>
      <c r="F107" s="3"/>
      <c r="G107" s="158"/>
      <c r="H107" s="8"/>
      <c r="I107" s="3"/>
      <c r="J107" s="3"/>
      <c r="K107" s="12"/>
      <c r="L107" s="100"/>
      <c r="M107" s="40"/>
      <c r="N107" s="77"/>
      <c r="P107" s="107"/>
      <c r="Q107" s="41"/>
      <c r="R107" s="41"/>
      <c r="S107" s="71"/>
      <c r="T107" s="108"/>
      <c r="V107" s="125"/>
      <c r="W107" s="71"/>
      <c r="X107" s="42"/>
      <c r="Y107" s="115"/>
      <c r="AA107" s="120"/>
      <c r="AB107" s="42"/>
      <c r="AC107" s="42"/>
      <c r="AD107" s="121"/>
    </row>
    <row r="108" spans="2:30" x14ac:dyDescent="0.2">
      <c r="B108" s="2">
        <v>100</v>
      </c>
      <c r="C108" s="21">
        <v>1</v>
      </c>
      <c r="D108" s="155">
        <v>43122</v>
      </c>
      <c r="E108" s="156">
        <v>59</v>
      </c>
      <c r="F108" s="22">
        <v>779</v>
      </c>
      <c r="G108" s="158" t="s">
        <v>119</v>
      </c>
      <c r="H108" s="23" t="s">
        <v>28</v>
      </c>
      <c r="I108" s="22" t="s">
        <v>23</v>
      </c>
      <c r="J108" s="22"/>
      <c r="K108" s="24" t="s">
        <v>8</v>
      </c>
      <c r="L108" s="100"/>
      <c r="M108" s="40"/>
      <c r="N108" s="77"/>
      <c r="P108" s="107"/>
      <c r="Q108" s="41"/>
      <c r="R108" s="41"/>
      <c r="S108" s="71"/>
      <c r="T108" s="108"/>
      <c r="V108" s="125">
        <f>9088.65+8.18</f>
        <v>9096.83</v>
      </c>
      <c r="W108" s="71">
        <v>1774.06</v>
      </c>
      <c r="X108" s="42">
        <f t="shared" ref="X108:X123" si="44">V108-S108</f>
        <v>9096.83</v>
      </c>
      <c r="Y108" s="115">
        <f t="shared" ref="Y108:Y123" si="45">W108-T108</f>
        <v>1774.06</v>
      </c>
      <c r="AA108" s="120">
        <f t="shared" ref="AA108:AA123" si="46">V108+W108</f>
        <v>10870.89</v>
      </c>
      <c r="AB108" s="42">
        <f t="shared" ref="AB108:AB123" si="47">(S108+T108)</f>
        <v>0</v>
      </c>
      <c r="AC108" s="42">
        <f t="shared" ref="AC108:AC123" si="48">AA108-AB108</f>
        <v>10870.89</v>
      </c>
      <c r="AD108" s="121">
        <f t="shared" ref="AD108:AD123" si="49">AC108/AA108*100</f>
        <v>100</v>
      </c>
    </row>
    <row r="109" spans="2:30" x14ac:dyDescent="0.2">
      <c r="B109" s="2">
        <v>101</v>
      </c>
      <c r="C109" s="21">
        <v>2</v>
      </c>
      <c r="D109" s="155">
        <v>43122</v>
      </c>
      <c r="E109" s="156">
        <v>59</v>
      </c>
      <c r="F109" s="22">
        <v>780</v>
      </c>
      <c r="G109" s="158" t="s">
        <v>120</v>
      </c>
      <c r="H109" s="23" t="s">
        <v>18</v>
      </c>
      <c r="I109" s="22" t="s">
        <v>7</v>
      </c>
      <c r="J109" s="22"/>
      <c r="K109" s="24" t="s">
        <v>8</v>
      </c>
      <c r="L109" s="100"/>
      <c r="M109" s="40"/>
      <c r="N109" s="77"/>
      <c r="P109" s="107"/>
      <c r="Q109" s="41"/>
      <c r="R109" s="41"/>
      <c r="S109" s="71"/>
      <c r="T109" s="108"/>
      <c r="V109" s="125">
        <f>8554.65+8.18</f>
        <v>8562.83</v>
      </c>
      <c r="W109" s="71">
        <v>1774.06</v>
      </c>
      <c r="X109" s="42">
        <f t="shared" si="44"/>
        <v>8562.83</v>
      </c>
      <c r="Y109" s="115">
        <f t="shared" si="45"/>
        <v>1774.06</v>
      </c>
      <c r="AA109" s="120">
        <f t="shared" si="46"/>
        <v>10336.89</v>
      </c>
      <c r="AB109" s="42">
        <f t="shared" si="47"/>
        <v>0</v>
      </c>
      <c r="AC109" s="42">
        <f t="shared" si="48"/>
        <v>10336.89</v>
      </c>
      <c r="AD109" s="121">
        <f t="shared" si="49"/>
        <v>100</v>
      </c>
    </row>
    <row r="110" spans="2:30" x14ac:dyDescent="0.2">
      <c r="B110" s="2">
        <v>102</v>
      </c>
      <c r="C110" s="21">
        <v>3</v>
      </c>
      <c r="D110" s="155">
        <v>43122</v>
      </c>
      <c r="E110" s="156">
        <v>59</v>
      </c>
      <c r="F110" s="22">
        <v>781</v>
      </c>
      <c r="G110" s="158" t="s">
        <v>121</v>
      </c>
      <c r="H110" s="23" t="s">
        <v>28</v>
      </c>
      <c r="I110" s="22" t="s">
        <v>23</v>
      </c>
      <c r="J110" s="22"/>
      <c r="K110" s="24" t="s">
        <v>8</v>
      </c>
      <c r="L110" s="100"/>
      <c r="M110" s="40"/>
      <c r="N110" s="77"/>
      <c r="P110" s="107"/>
      <c r="Q110" s="41"/>
      <c r="R110" s="41"/>
      <c r="S110" s="71"/>
      <c r="T110" s="108"/>
      <c r="V110" s="125">
        <f>9088.65+8.18</f>
        <v>9096.83</v>
      </c>
      <c r="W110" s="71">
        <v>1774.06</v>
      </c>
      <c r="X110" s="42">
        <f t="shared" si="44"/>
        <v>9096.83</v>
      </c>
      <c r="Y110" s="115">
        <f t="shared" si="45"/>
        <v>1774.06</v>
      </c>
      <c r="AA110" s="120">
        <f t="shared" si="46"/>
        <v>10870.89</v>
      </c>
      <c r="AB110" s="42">
        <f t="shared" si="47"/>
        <v>0</v>
      </c>
      <c r="AC110" s="42">
        <f t="shared" si="48"/>
        <v>10870.89</v>
      </c>
      <c r="AD110" s="121">
        <f t="shared" si="49"/>
        <v>100</v>
      </c>
    </row>
    <row r="111" spans="2:30" x14ac:dyDescent="0.2">
      <c r="B111" s="2">
        <v>103</v>
      </c>
      <c r="C111" s="21">
        <v>4</v>
      </c>
      <c r="D111" s="155">
        <v>43122</v>
      </c>
      <c r="E111" s="156">
        <v>59</v>
      </c>
      <c r="F111" s="22">
        <v>782</v>
      </c>
      <c r="G111" s="158" t="s">
        <v>122</v>
      </c>
      <c r="H111" s="23" t="s">
        <v>18</v>
      </c>
      <c r="I111" s="22" t="s">
        <v>7</v>
      </c>
      <c r="J111" s="22"/>
      <c r="K111" s="24" t="s">
        <v>8</v>
      </c>
      <c r="L111" s="100"/>
      <c r="M111" s="40"/>
      <c r="N111" s="77"/>
      <c r="P111" s="107"/>
      <c r="Q111" s="41"/>
      <c r="R111" s="41"/>
      <c r="S111" s="71"/>
      <c r="T111" s="108"/>
      <c r="V111" s="125">
        <f>8554.65+8.18</f>
        <v>8562.83</v>
      </c>
      <c r="W111" s="71">
        <v>1774.06</v>
      </c>
      <c r="X111" s="42">
        <f t="shared" si="44"/>
        <v>8562.83</v>
      </c>
      <c r="Y111" s="115">
        <f t="shared" si="45"/>
        <v>1774.06</v>
      </c>
      <c r="AA111" s="120">
        <f t="shared" si="46"/>
        <v>10336.89</v>
      </c>
      <c r="AB111" s="42">
        <f t="shared" si="47"/>
        <v>0</v>
      </c>
      <c r="AC111" s="42">
        <f t="shared" si="48"/>
        <v>10336.89</v>
      </c>
      <c r="AD111" s="121">
        <f t="shared" si="49"/>
        <v>100</v>
      </c>
    </row>
    <row r="112" spans="2:30" x14ac:dyDescent="0.2">
      <c r="B112" s="2">
        <v>104</v>
      </c>
      <c r="C112" s="21">
        <v>5</v>
      </c>
      <c r="D112" s="155">
        <v>43122</v>
      </c>
      <c r="E112" s="156">
        <v>59</v>
      </c>
      <c r="F112" s="22">
        <v>783</v>
      </c>
      <c r="G112" s="158" t="s">
        <v>123</v>
      </c>
      <c r="H112" s="23" t="s">
        <v>18</v>
      </c>
      <c r="I112" s="22" t="s">
        <v>7</v>
      </c>
      <c r="J112" s="22"/>
      <c r="K112" s="24" t="s">
        <v>8</v>
      </c>
      <c r="L112" s="100"/>
      <c r="M112" s="40"/>
      <c r="N112" s="77"/>
      <c r="P112" s="107"/>
      <c r="Q112" s="41"/>
      <c r="R112" s="41"/>
      <c r="S112" s="71"/>
      <c r="T112" s="108"/>
      <c r="V112" s="125">
        <f>8554.65+8.18</f>
        <v>8562.83</v>
      </c>
      <c r="W112" s="71">
        <v>1774.06</v>
      </c>
      <c r="X112" s="42">
        <f t="shared" si="44"/>
        <v>8562.83</v>
      </c>
      <c r="Y112" s="115">
        <f t="shared" si="45"/>
        <v>1774.06</v>
      </c>
      <c r="AA112" s="120">
        <f t="shared" si="46"/>
        <v>10336.89</v>
      </c>
      <c r="AB112" s="42">
        <f t="shared" si="47"/>
        <v>0</v>
      </c>
      <c r="AC112" s="42">
        <f t="shared" si="48"/>
        <v>10336.89</v>
      </c>
      <c r="AD112" s="121">
        <f t="shared" si="49"/>
        <v>100</v>
      </c>
    </row>
    <row r="113" spans="2:30" x14ac:dyDescent="0.2">
      <c r="B113" s="2">
        <v>105</v>
      </c>
      <c r="C113" s="21">
        <v>6</v>
      </c>
      <c r="D113" s="155">
        <v>43122</v>
      </c>
      <c r="E113" s="156">
        <v>59</v>
      </c>
      <c r="F113" s="22">
        <v>784</v>
      </c>
      <c r="G113" s="158" t="s">
        <v>124</v>
      </c>
      <c r="H113" s="23" t="s">
        <v>28</v>
      </c>
      <c r="I113" s="22" t="s">
        <v>26</v>
      </c>
      <c r="J113" s="22"/>
      <c r="K113" s="24" t="s">
        <v>8</v>
      </c>
      <c r="L113" s="100"/>
      <c r="M113" s="40"/>
      <c r="N113" s="77"/>
      <c r="P113" s="107"/>
      <c r="Q113" s="41"/>
      <c r="R113" s="41"/>
      <c r="S113" s="71"/>
      <c r="T113" s="108"/>
      <c r="V113" s="125">
        <f>9088.65+8.18</f>
        <v>9096.83</v>
      </c>
      <c r="W113" s="71">
        <v>1774.06</v>
      </c>
      <c r="X113" s="42">
        <f t="shared" si="44"/>
        <v>9096.83</v>
      </c>
      <c r="Y113" s="115">
        <f t="shared" si="45"/>
        <v>1774.06</v>
      </c>
      <c r="AA113" s="120">
        <f t="shared" si="46"/>
        <v>10870.89</v>
      </c>
      <c r="AB113" s="42">
        <f t="shared" si="47"/>
        <v>0</v>
      </c>
      <c r="AC113" s="42">
        <f t="shared" si="48"/>
        <v>10870.89</v>
      </c>
      <c r="AD113" s="121">
        <f t="shared" si="49"/>
        <v>100</v>
      </c>
    </row>
    <row r="114" spans="2:30" x14ac:dyDescent="0.2">
      <c r="B114" s="2">
        <v>106</v>
      </c>
      <c r="C114" s="21">
        <v>7</v>
      </c>
      <c r="D114" s="155">
        <v>43122</v>
      </c>
      <c r="E114" s="156">
        <v>59</v>
      </c>
      <c r="F114" s="22">
        <v>786</v>
      </c>
      <c r="G114" s="158" t="s">
        <v>125</v>
      </c>
      <c r="H114" s="23" t="s">
        <v>28</v>
      </c>
      <c r="I114" s="22" t="s">
        <v>23</v>
      </c>
      <c r="J114" s="22"/>
      <c r="K114" s="24" t="s">
        <v>8</v>
      </c>
      <c r="L114" s="100"/>
      <c r="M114" s="40"/>
      <c r="N114" s="77"/>
      <c r="P114" s="107"/>
      <c r="Q114" s="41"/>
      <c r="R114" s="41"/>
      <c r="S114" s="71"/>
      <c r="T114" s="108"/>
      <c r="V114" s="125">
        <f>9088.65+8.18</f>
        <v>9096.83</v>
      </c>
      <c r="W114" s="71">
        <v>1774.06</v>
      </c>
      <c r="X114" s="42">
        <f t="shared" si="44"/>
        <v>9096.83</v>
      </c>
      <c r="Y114" s="115">
        <f t="shared" si="45"/>
        <v>1774.06</v>
      </c>
      <c r="AA114" s="120">
        <f t="shared" si="46"/>
        <v>10870.89</v>
      </c>
      <c r="AB114" s="42">
        <f t="shared" si="47"/>
        <v>0</v>
      </c>
      <c r="AC114" s="42">
        <f t="shared" si="48"/>
        <v>10870.89</v>
      </c>
      <c r="AD114" s="121">
        <f t="shared" si="49"/>
        <v>100</v>
      </c>
    </row>
    <row r="115" spans="2:30" x14ac:dyDescent="0.2">
      <c r="B115" s="2">
        <v>107</v>
      </c>
      <c r="C115" s="21">
        <v>8</v>
      </c>
      <c r="D115" s="155">
        <v>43122</v>
      </c>
      <c r="E115" s="156">
        <v>59</v>
      </c>
      <c r="F115" s="22">
        <v>787</v>
      </c>
      <c r="G115" s="158" t="s">
        <v>126</v>
      </c>
      <c r="H115" s="23" t="s">
        <v>28</v>
      </c>
      <c r="I115" s="22" t="s">
        <v>26</v>
      </c>
      <c r="J115" s="22"/>
      <c r="K115" s="24" t="s">
        <v>8</v>
      </c>
      <c r="L115" s="100"/>
      <c r="M115" s="40"/>
      <c r="N115" s="77"/>
      <c r="P115" s="107"/>
      <c r="Q115" s="41"/>
      <c r="R115" s="41"/>
      <c r="S115" s="71"/>
      <c r="T115" s="108"/>
      <c r="V115" s="125">
        <f>9088.65+8.18</f>
        <v>9096.83</v>
      </c>
      <c r="W115" s="71">
        <v>1774.06</v>
      </c>
      <c r="X115" s="42">
        <f t="shared" si="44"/>
        <v>9096.83</v>
      </c>
      <c r="Y115" s="115">
        <f t="shared" si="45"/>
        <v>1774.06</v>
      </c>
      <c r="AA115" s="120">
        <f t="shared" si="46"/>
        <v>10870.89</v>
      </c>
      <c r="AB115" s="42">
        <f t="shared" si="47"/>
        <v>0</v>
      </c>
      <c r="AC115" s="42">
        <f t="shared" si="48"/>
        <v>10870.89</v>
      </c>
      <c r="AD115" s="121">
        <f t="shared" si="49"/>
        <v>100</v>
      </c>
    </row>
    <row r="116" spans="2:30" x14ac:dyDescent="0.2">
      <c r="B116" s="2">
        <v>108</v>
      </c>
      <c r="C116" s="21">
        <v>9</v>
      </c>
      <c r="D116" s="155">
        <v>43122</v>
      </c>
      <c r="E116" s="156">
        <v>59</v>
      </c>
      <c r="F116" s="22">
        <v>788</v>
      </c>
      <c r="G116" s="158" t="s">
        <v>127</v>
      </c>
      <c r="H116" s="23" t="s">
        <v>18</v>
      </c>
      <c r="I116" s="22" t="s">
        <v>7</v>
      </c>
      <c r="J116" s="22"/>
      <c r="K116" s="24" t="s">
        <v>8</v>
      </c>
      <c r="L116" s="100"/>
      <c r="M116" s="40"/>
      <c r="N116" s="77"/>
      <c r="P116" s="107"/>
      <c r="Q116" s="41"/>
      <c r="R116" s="41"/>
      <c r="S116" s="71"/>
      <c r="T116" s="108"/>
      <c r="V116" s="125">
        <f>8554.65+8.18</f>
        <v>8562.83</v>
      </c>
      <c r="W116" s="71">
        <v>1774.06</v>
      </c>
      <c r="X116" s="42">
        <f t="shared" si="44"/>
        <v>8562.83</v>
      </c>
      <c r="Y116" s="115">
        <f t="shared" si="45"/>
        <v>1774.06</v>
      </c>
      <c r="AA116" s="120">
        <f t="shared" si="46"/>
        <v>10336.89</v>
      </c>
      <c r="AB116" s="42">
        <f t="shared" si="47"/>
        <v>0</v>
      </c>
      <c r="AC116" s="42">
        <f t="shared" si="48"/>
        <v>10336.89</v>
      </c>
      <c r="AD116" s="121">
        <f t="shared" si="49"/>
        <v>100</v>
      </c>
    </row>
    <row r="117" spans="2:30" x14ac:dyDescent="0.2">
      <c r="B117" s="2">
        <v>109</v>
      </c>
      <c r="C117" s="21">
        <v>10</v>
      </c>
      <c r="D117" s="155">
        <v>43122</v>
      </c>
      <c r="E117" s="156">
        <v>59</v>
      </c>
      <c r="F117" s="22">
        <v>789</v>
      </c>
      <c r="G117" s="158" t="s">
        <v>128</v>
      </c>
      <c r="H117" s="23" t="s">
        <v>28</v>
      </c>
      <c r="I117" s="22" t="s">
        <v>23</v>
      </c>
      <c r="J117" s="22"/>
      <c r="K117" s="24" t="s">
        <v>8</v>
      </c>
      <c r="L117" s="100"/>
      <c r="M117" s="40"/>
      <c r="N117" s="77"/>
      <c r="P117" s="107"/>
      <c r="Q117" s="41"/>
      <c r="R117" s="41"/>
      <c r="S117" s="71"/>
      <c r="T117" s="108"/>
      <c r="V117" s="125">
        <f>9088.65+8.18</f>
        <v>9096.83</v>
      </c>
      <c r="W117" s="71">
        <v>1774.06</v>
      </c>
      <c r="X117" s="42">
        <f t="shared" si="44"/>
        <v>9096.83</v>
      </c>
      <c r="Y117" s="115">
        <f t="shared" si="45"/>
        <v>1774.06</v>
      </c>
      <c r="AA117" s="120">
        <f t="shared" si="46"/>
        <v>10870.89</v>
      </c>
      <c r="AB117" s="42">
        <f t="shared" si="47"/>
        <v>0</v>
      </c>
      <c r="AC117" s="42">
        <f t="shared" si="48"/>
        <v>10870.89</v>
      </c>
      <c r="AD117" s="121">
        <f t="shared" si="49"/>
        <v>100</v>
      </c>
    </row>
    <row r="118" spans="2:30" x14ac:dyDescent="0.2">
      <c r="B118" s="2">
        <v>110</v>
      </c>
      <c r="C118" s="21">
        <v>11</v>
      </c>
      <c r="D118" s="155">
        <v>43122</v>
      </c>
      <c r="E118" s="156">
        <v>59</v>
      </c>
      <c r="F118" s="22">
        <v>790</v>
      </c>
      <c r="G118" s="158" t="s">
        <v>129</v>
      </c>
      <c r="H118" s="23" t="s">
        <v>18</v>
      </c>
      <c r="I118" s="22" t="s">
        <v>7</v>
      </c>
      <c r="J118" s="22"/>
      <c r="K118" s="24" t="s">
        <v>8</v>
      </c>
      <c r="L118" s="100"/>
      <c r="M118" s="40"/>
      <c r="N118" s="77"/>
      <c r="P118" s="107"/>
      <c r="Q118" s="41"/>
      <c r="R118" s="41"/>
      <c r="S118" s="71"/>
      <c r="T118" s="108"/>
      <c r="V118" s="125">
        <f>8554.65+8.18</f>
        <v>8562.83</v>
      </c>
      <c r="W118" s="71">
        <v>1774.06</v>
      </c>
      <c r="X118" s="42">
        <f t="shared" si="44"/>
        <v>8562.83</v>
      </c>
      <c r="Y118" s="115">
        <f t="shared" si="45"/>
        <v>1774.06</v>
      </c>
      <c r="AA118" s="120">
        <f t="shared" si="46"/>
        <v>10336.89</v>
      </c>
      <c r="AB118" s="42">
        <f t="shared" si="47"/>
        <v>0</v>
      </c>
      <c r="AC118" s="42">
        <f t="shared" si="48"/>
        <v>10336.89</v>
      </c>
      <c r="AD118" s="121">
        <f t="shared" si="49"/>
        <v>100</v>
      </c>
    </row>
    <row r="119" spans="2:30" x14ac:dyDescent="0.2">
      <c r="B119" s="2">
        <v>111</v>
      </c>
      <c r="C119" s="21">
        <v>12</v>
      </c>
      <c r="D119" s="155">
        <v>43122</v>
      </c>
      <c r="E119" s="156">
        <v>59</v>
      </c>
      <c r="F119" s="22">
        <v>791</v>
      </c>
      <c r="G119" s="158" t="s">
        <v>130</v>
      </c>
      <c r="H119" s="23" t="s">
        <v>18</v>
      </c>
      <c r="I119" s="22" t="s">
        <v>7</v>
      </c>
      <c r="J119" s="22"/>
      <c r="K119" s="24" t="s">
        <v>8</v>
      </c>
      <c r="L119" s="100"/>
      <c r="M119" s="40"/>
      <c r="N119" s="77"/>
      <c r="P119" s="107"/>
      <c r="Q119" s="41"/>
      <c r="R119" s="41"/>
      <c r="S119" s="71"/>
      <c r="T119" s="108"/>
      <c r="V119" s="125">
        <f>8554.65+8.18</f>
        <v>8562.83</v>
      </c>
      <c r="W119" s="71">
        <v>1774.06</v>
      </c>
      <c r="X119" s="42">
        <f t="shared" si="44"/>
        <v>8562.83</v>
      </c>
      <c r="Y119" s="115">
        <f t="shared" si="45"/>
        <v>1774.06</v>
      </c>
      <c r="AA119" s="120">
        <f t="shared" si="46"/>
        <v>10336.89</v>
      </c>
      <c r="AB119" s="42">
        <f t="shared" si="47"/>
        <v>0</v>
      </c>
      <c r="AC119" s="42">
        <f t="shared" si="48"/>
        <v>10336.89</v>
      </c>
      <c r="AD119" s="121">
        <f t="shared" si="49"/>
        <v>100</v>
      </c>
    </row>
    <row r="120" spans="2:30" x14ac:dyDescent="0.2">
      <c r="B120" s="2">
        <v>112</v>
      </c>
      <c r="C120" s="21">
        <v>13</v>
      </c>
      <c r="D120" s="155">
        <v>43122</v>
      </c>
      <c r="E120" s="156">
        <v>59</v>
      </c>
      <c r="F120" s="22">
        <v>792</v>
      </c>
      <c r="G120" s="158" t="s">
        <v>131</v>
      </c>
      <c r="H120" s="23" t="s">
        <v>28</v>
      </c>
      <c r="I120" s="22" t="s">
        <v>26</v>
      </c>
      <c r="J120" s="22"/>
      <c r="K120" s="24" t="s">
        <v>8</v>
      </c>
      <c r="L120" s="100"/>
      <c r="M120" s="40"/>
      <c r="N120" s="77"/>
      <c r="P120" s="107"/>
      <c r="Q120" s="41"/>
      <c r="R120" s="41"/>
      <c r="S120" s="71"/>
      <c r="T120" s="108"/>
      <c r="V120" s="125">
        <f>9088.65+8.18</f>
        <v>9096.83</v>
      </c>
      <c r="W120" s="71">
        <v>1774.06</v>
      </c>
      <c r="X120" s="42">
        <f t="shared" si="44"/>
        <v>9096.83</v>
      </c>
      <c r="Y120" s="115">
        <f t="shared" si="45"/>
        <v>1774.06</v>
      </c>
      <c r="AA120" s="120">
        <f t="shared" si="46"/>
        <v>10870.89</v>
      </c>
      <c r="AB120" s="42">
        <f t="shared" si="47"/>
        <v>0</v>
      </c>
      <c r="AC120" s="42">
        <f t="shared" si="48"/>
        <v>10870.89</v>
      </c>
      <c r="AD120" s="121">
        <f t="shared" si="49"/>
        <v>100</v>
      </c>
    </row>
    <row r="121" spans="2:30" x14ac:dyDescent="0.2">
      <c r="B121" s="2">
        <v>113</v>
      </c>
      <c r="C121" s="21">
        <v>14</v>
      </c>
      <c r="D121" s="155">
        <v>43122</v>
      </c>
      <c r="E121" s="156">
        <v>59</v>
      </c>
      <c r="F121" s="22">
        <v>793</v>
      </c>
      <c r="G121" s="158" t="s">
        <v>132</v>
      </c>
      <c r="H121" s="23" t="s">
        <v>18</v>
      </c>
      <c r="I121" s="22" t="s">
        <v>26</v>
      </c>
      <c r="J121" s="22"/>
      <c r="K121" s="24" t="s">
        <v>8</v>
      </c>
      <c r="L121" s="100"/>
      <c r="M121" s="40"/>
      <c r="N121" s="77"/>
      <c r="P121" s="107"/>
      <c r="Q121" s="41"/>
      <c r="R121" s="41"/>
      <c r="S121" s="71"/>
      <c r="T121" s="108"/>
      <c r="V121" s="125">
        <f>8554.65+8.18</f>
        <v>8562.83</v>
      </c>
      <c r="W121" s="71">
        <v>1774.06</v>
      </c>
      <c r="X121" s="42">
        <f t="shared" si="44"/>
        <v>8562.83</v>
      </c>
      <c r="Y121" s="115">
        <f t="shared" si="45"/>
        <v>1774.06</v>
      </c>
      <c r="AA121" s="120">
        <f t="shared" si="46"/>
        <v>10336.89</v>
      </c>
      <c r="AB121" s="42">
        <f t="shared" si="47"/>
        <v>0</v>
      </c>
      <c r="AC121" s="42">
        <f t="shared" si="48"/>
        <v>10336.89</v>
      </c>
      <c r="AD121" s="121">
        <f t="shared" si="49"/>
        <v>100</v>
      </c>
    </row>
    <row r="122" spans="2:30" x14ac:dyDescent="0.2">
      <c r="B122" s="2">
        <v>114</v>
      </c>
      <c r="C122" s="21">
        <v>15</v>
      </c>
      <c r="D122" s="155">
        <v>43122</v>
      </c>
      <c r="E122" s="156">
        <v>59</v>
      </c>
      <c r="F122" s="22">
        <v>794</v>
      </c>
      <c r="G122" s="158" t="s">
        <v>133</v>
      </c>
      <c r="H122" s="23" t="s">
        <v>28</v>
      </c>
      <c r="I122" s="22" t="s">
        <v>26</v>
      </c>
      <c r="J122" s="22"/>
      <c r="K122" s="24" t="s">
        <v>8</v>
      </c>
      <c r="L122" s="100"/>
      <c r="M122" s="40"/>
      <c r="N122" s="77"/>
      <c r="P122" s="107"/>
      <c r="Q122" s="41"/>
      <c r="R122" s="41"/>
      <c r="S122" s="71"/>
      <c r="T122" s="108"/>
      <c r="V122" s="125">
        <f>9088.65+8.18</f>
        <v>9096.83</v>
      </c>
      <c r="W122" s="71">
        <v>1774.06</v>
      </c>
      <c r="X122" s="42">
        <f t="shared" si="44"/>
        <v>9096.83</v>
      </c>
      <c r="Y122" s="115">
        <f t="shared" si="45"/>
        <v>1774.06</v>
      </c>
      <c r="AA122" s="120">
        <f t="shared" si="46"/>
        <v>10870.89</v>
      </c>
      <c r="AB122" s="42">
        <f t="shared" si="47"/>
        <v>0</v>
      </c>
      <c r="AC122" s="42">
        <f t="shared" si="48"/>
        <v>10870.89</v>
      </c>
      <c r="AD122" s="121">
        <f t="shared" si="49"/>
        <v>100</v>
      </c>
    </row>
    <row r="123" spans="2:30" x14ac:dyDescent="0.2">
      <c r="B123" s="2">
        <v>115</v>
      </c>
      <c r="C123" s="21">
        <v>16</v>
      </c>
      <c r="D123" s="155">
        <v>43122</v>
      </c>
      <c r="E123" s="156">
        <v>60</v>
      </c>
      <c r="F123" s="22">
        <v>795</v>
      </c>
      <c r="G123" s="158" t="s">
        <v>134</v>
      </c>
      <c r="H123" s="23" t="s">
        <v>35</v>
      </c>
      <c r="I123" s="22" t="s">
        <v>7</v>
      </c>
      <c r="J123" s="22"/>
      <c r="K123" s="24" t="s">
        <v>8</v>
      </c>
      <c r="L123" s="100"/>
      <c r="M123" s="40"/>
      <c r="N123" s="77"/>
      <c r="P123" s="107"/>
      <c r="Q123" s="41"/>
      <c r="R123" s="41"/>
      <c r="S123" s="71"/>
      <c r="T123" s="108"/>
      <c r="V123" s="125">
        <f>10048.65+8.18</f>
        <v>10056.83</v>
      </c>
      <c r="W123" s="71">
        <v>1929.213</v>
      </c>
      <c r="X123" s="42">
        <f t="shared" si="44"/>
        <v>10056.83</v>
      </c>
      <c r="Y123" s="115">
        <f t="shared" si="45"/>
        <v>1929.213</v>
      </c>
      <c r="AA123" s="120">
        <f t="shared" si="46"/>
        <v>11986.043</v>
      </c>
      <c r="AB123" s="42">
        <f t="shared" si="47"/>
        <v>0</v>
      </c>
      <c r="AC123" s="42">
        <f t="shared" si="48"/>
        <v>11986.043</v>
      </c>
      <c r="AD123" s="121">
        <f t="shared" si="49"/>
        <v>100</v>
      </c>
    </row>
    <row r="124" spans="2:30" x14ac:dyDescent="0.2">
      <c r="B124" s="2">
        <v>116</v>
      </c>
      <c r="D124" s="155"/>
      <c r="E124" s="156"/>
      <c r="F124" s="3"/>
      <c r="G124" s="158"/>
      <c r="H124" s="8"/>
      <c r="I124" s="3"/>
      <c r="J124" s="3"/>
      <c r="K124" s="12"/>
      <c r="L124" s="100"/>
      <c r="M124" s="40"/>
      <c r="N124" s="77"/>
      <c r="P124" s="107"/>
      <c r="Q124" s="41"/>
      <c r="R124" s="41"/>
      <c r="S124" s="71"/>
      <c r="T124" s="108"/>
      <c r="V124" s="125"/>
      <c r="W124" s="71"/>
      <c r="X124" s="42"/>
      <c r="Y124" s="115"/>
      <c r="AA124" s="120"/>
      <c r="AB124" s="42"/>
      <c r="AC124" s="42"/>
      <c r="AD124" s="121"/>
    </row>
    <row r="125" spans="2:30" x14ac:dyDescent="0.2">
      <c r="B125" s="2">
        <v>117</v>
      </c>
      <c r="C125" s="21">
        <v>1</v>
      </c>
      <c r="D125" s="155">
        <v>43129</v>
      </c>
      <c r="E125" s="156">
        <v>60</v>
      </c>
      <c r="F125" s="22">
        <v>796</v>
      </c>
      <c r="G125" s="158" t="s">
        <v>135</v>
      </c>
      <c r="H125" s="23" t="s">
        <v>42</v>
      </c>
      <c r="I125" s="22" t="s">
        <v>7</v>
      </c>
      <c r="J125" s="22"/>
      <c r="K125" s="24" t="s">
        <v>8</v>
      </c>
      <c r="L125" s="100"/>
      <c r="M125" s="40"/>
      <c r="N125" s="77"/>
      <c r="P125" s="107"/>
      <c r="Q125" s="41"/>
      <c r="R125" s="41"/>
      <c r="S125" s="71"/>
      <c r="T125" s="108"/>
      <c r="V125" s="125">
        <f>7543.65+8.18</f>
        <v>7551.83</v>
      </c>
      <c r="W125" s="71">
        <v>1774.06</v>
      </c>
      <c r="X125" s="42">
        <f t="shared" ref="X125:X140" si="50">V125-S125</f>
        <v>7551.83</v>
      </c>
      <c r="Y125" s="115">
        <f t="shared" ref="Y125:Y140" si="51">W125-T125</f>
        <v>1774.06</v>
      </c>
      <c r="AA125" s="120">
        <f t="shared" ref="AA125:AA140" si="52">V125+W125</f>
        <v>9325.89</v>
      </c>
      <c r="AB125" s="42">
        <f t="shared" ref="AB125:AB140" si="53">(S125+T125)</f>
        <v>0</v>
      </c>
      <c r="AC125" s="42">
        <f t="shared" ref="AC125:AC140" si="54">AA125-AB125</f>
        <v>9325.89</v>
      </c>
      <c r="AD125" s="121">
        <f t="shared" ref="AD125:AD140" si="55">AC125/AA125*100</f>
        <v>100</v>
      </c>
    </row>
    <row r="126" spans="2:30" x14ac:dyDescent="0.2">
      <c r="B126" s="2">
        <v>118</v>
      </c>
      <c r="C126" s="21">
        <v>2</v>
      </c>
      <c r="D126" s="155">
        <v>43129</v>
      </c>
      <c r="E126" s="156">
        <v>60</v>
      </c>
      <c r="F126" s="22">
        <v>797</v>
      </c>
      <c r="G126" s="158" t="s">
        <v>136</v>
      </c>
      <c r="H126" s="23" t="s">
        <v>35</v>
      </c>
      <c r="I126" s="22" t="s">
        <v>7</v>
      </c>
      <c r="J126" s="22"/>
      <c r="K126" s="24" t="s">
        <v>8</v>
      </c>
      <c r="L126" s="100"/>
      <c r="M126" s="40"/>
      <c r="N126" s="77"/>
      <c r="P126" s="107"/>
      <c r="Q126" s="41"/>
      <c r="R126" s="41"/>
      <c r="S126" s="71"/>
      <c r="T126" s="108"/>
      <c r="V126" s="125">
        <f>10048.65+8.18</f>
        <v>10056.83</v>
      </c>
      <c r="W126" s="71">
        <v>1929.213</v>
      </c>
      <c r="X126" s="42">
        <f t="shared" si="50"/>
        <v>10056.83</v>
      </c>
      <c r="Y126" s="115">
        <f t="shared" si="51"/>
        <v>1929.213</v>
      </c>
      <c r="AA126" s="120">
        <f t="shared" si="52"/>
        <v>11986.043</v>
      </c>
      <c r="AB126" s="42">
        <f t="shared" si="53"/>
        <v>0</v>
      </c>
      <c r="AC126" s="42">
        <f t="shared" si="54"/>
        <v>11986.043</v>
      </c>
      <c r="AD126" s="121">
        <f t="shared" si="55"/>
        <v>100</v>
      </c>
    </row>
    <row r="127" spans="2:30" x14ac:dyDescent="0.2">
      <c r="B127" s="2">
        <v>119</v>
      </c>
      <c r="C127" s="21">
        <v>3</v>
      </c>
      <c r="D127" s="155">
        <v>43129</v>
      </c>
      <c r="E127" s="156">
        <v>60</v>
      </c>
      <c r="F127" s="22">
        <v>798</v>
      </c>
      <c r="G127" s="158" t="s">
        <v>137</v>
      </c>
      <c r="H127" s="23" t="s">
        <v>42</v>
      </c>
      <c r="I127" s="22" t="s">
        <v>7</v>
      </c>
      <c r="J127" s="22"/>
      <c r="K127" s="24" t="s">
        <v>8</v>
      </c>
      <c r="L127" s="100"/>
      <c r="M127" s="40"/>
      <c r="N127" s="77"/>
      <c r="P127" s="107"/>
      <c r="Q127" s="41"/>
      <c r="R127" s="41"/>
      <c r="S127" s="71"/>
      <c r="T127" s="108"/>
      <c r="V127" s="125">
        <f>7543.65+8.18</f>
        <v>7551.83</v>
      </c>
      <c r="W127" s="71">
        <v>1774.06</v>
      </c>
      <c r="X127" s="42">
        <f t="shared" si="50"/>
        <v>7551.83</v>
      </c>
      <c r="Y127" s="115">
        <f t="shared" si="51"/>
        <v>1774.06</v>
      </c>
      <c r="AA127" s="120">
        <f t="shared" si="52"/>
        <v>9325.89</v>
      </c>
      <c r="AB127" s="42">
        <f t="shared" si="53"/>
        <v>0</v>
      </c>
      <c r="AC127" s="42">
        <f t="shared" si="54"/>
        <v>9325.89</v>
      </c>
      <c r="AD127" s="121">
        <f t="shared" si="55"/>
        <v>100</v>
      </c>
    </row>
    <row r="128" spans="2:30" x14ac:dyDescent="0.2">
      <c r="B128" s="2">
        <v>120</v>
      </c>
      <c r="C128" s="21">
        <v>4</v>
      </c>
      <c r="D128" s="155">
        <v>43129</v>
      </c>
      <c r="E128" s="156">
        <v>60</v>
      </c>
      <c r="F128" s="22">
        <v>799</v>
      </c>
      <c r="G128" s="158" t="s">
        <v>138</v>
      </c>
      <c r="H128" s="23" t="s">
        <v>42</v>
      </c>
      <c r="I128" s="22" t="s">
        <v>7</v>
      </c>
      <c r="J128" s="22"/>
      <c r="K128" s="24" t="s">
        <v>8</v>
      </c>
      <c r="L128" s="100"/>
      <c r="M128" s="40"/>
      <c r="N128" s="77"/>
      <c r="P128" s="107"/>
      <c r="Q128" s="41"/>
      <c r="R128" s="41"/>
      <c r="S128" s="71"/>
      <c r="T128" s="108"/>
      <c r="V128" s="125">
        <f>7543.65+8.18</f>
        <v>7551.83</v>
      </c>
      <c r="W128" s="71">
        <v>1774.06</v>
      </c>
      <c r="X128" s="42">
        <f t="shared" si="50"/>
        <v>7551.83</v>
      </c>
      <c r="Y128" s="115">
        <f t="shared" si="51"/>
        <v>1774.06</v>
      </c>
      <c r="AA128" s="120">
        <f t="shared" si="52"/>
        <v>9325.89</v>
      </c>
      <c r="AB128" s="42">
        <f t="shared" si="53"/>
        <v>0</v>
      </c>
      <c r="AC128" s="42">
        <f t="shared" si="54"/>
        <v>9325.89</v>
      </c>
      <c r="AD128" s="121">
        <f t="shared" si="55"/>
        <v>100</v>
      </c>
    </row>
    <row r="129" spans="2:30" x14ac:dyDescent="0.2">
      <c r="B129" s="2">
        <v>121</v>
      </c>
      <c r="C129" s="21">
        <v>5</v>
      </c>
      <c r="D129" s="155">
        <v>43129</v>
      </c>
      <c r="E129" s="156">
        <v>60</v>
      </c>
      <c r="F129" s="22">
        <v>801</v>
      </c>
      <c r="G129" s="158" t="s">
        <v>139</v>
      </c>
      <c r="H129" s="23" t="s">
        <v>42</v>
      </c>
      <c r="I129" s="22" t="s">
        <v>7</v>
      </c>
      <c r="J129" s="22"/>
      <c r="K129" s="24" t="s">
        <v>8</v>
      </c>
      <c r="L129" s="100"/>
      <c r="M129" s="40"/>
      <c r="N129" s="77"/>
      <c r="P129" s="107"/>
      <c r="Q129" s="41"/>
      <c r="R129" s="41"/>
      <c r="S129" s="71"/>
      <c r="T129" s="108"/>
      <c r="V129" s="125">
        <f>7543.65+8.18</f>
        <v>7551.83</v>
      </c>
      <c r="W129" s="71">
        <v>1774.06</v>
      </c>
      <c r="X129" s="42">
        <f t="shared" si="50"/>
        <v>7551.83</v>
      </c>
      <c r="Y129" s="115">
        <f t="shared" si="51"/>
        <v>1774.06</v>
      </c>
      <c r="AA129" s="120">
        <f t="shared" si="52"/>
        <v>9325.89</v>
      </c>
      <c r="AB129" s="42">
        <f t="shared" si="53"/>
        <v>0</v>
      </c>
      <c r="AC129" s="42">
        <f t="shared" si="54"/>
        <v>9325.89</v>
      </c>
      <c r="AD129" s="121">
        <f t="shared" si="55"/>
        <v>100</v>
      </c>
    </row>
    <row r="130" spans="2:30" x14ac:dyDescent="0.2">
      <c r="B130" s="2">
        <v>122</v>
      </c>
      <c r="C130" s="21">
        <v>6</v>
      </c>
      <c r="D130" s="155">
        <v>43129</v>
      </c>
      <c r="E130" s="156">
        <v>60</v>
      </c>
      <c r="F130" s="22">
        <v>802</v>
      </c>
      <c r="G130" s="158" t="s">
        <v>140</v>
      </c>
      <c r="H130" s="23" t="s">
        <v>35</v>
      </c>
      <c r="I130" s="22" t="s">
        <v>23</v>
      </c>
      <c r="J130" s="22"/>
      <c r="K130" s="24" t="s">
        <v>8</v>
      </c>
      <c r="L130" s="100"/>
      <c r="M130" s="40"/>
      <c r="N130" s="77"/>
      <c r="P130" s="107"/>
      <c r="Q130" s="41"/>
      <c r="R130" s="41"/>
      <c r="S130" s="71"/>
      <c r="T130" s="108"/>
      <c r="V130" s="125">
        <f>10048.65+8.18</f>
        <v>10056.83</v>
      </c>
      <c r="W130" s="71">
        <v>1929.213</v>
      </c>
      <c r="X130" s="42">
        <f t="shared" si="50"/>
        <v>10056.83</v>
      </c>
      <c r="Y130" s="115">
        <f t="shared" si="51"/>
        <v>1929.213</v>
      </c>
      <c r="AA130" s="120">
        <f t="shared" si="52"/>
        <v>11986.043</v>
      </c>
      <c r="AB130" s="42">
        <f t="shared" si="53"/>
        <v>0</v>
      </c>
      <c r="AC130" s="42">
        <f t="shared" si="54"/>
        <v>11986.043</v>
      </c>
      <c r="AD130" s="121">
        <f t="shared" si="55"/>
        <v>100</v>
      </c>
    </row>
    <row r="131" spans="2:30" x14ac:dyDescent="0.2">
      <c r="B131" s="2">
        <v>123</v>
      </c>
      <c r="C131" s="1">
        <v>7</v>
      </c>
      <c r="D131" s="155">
        <v>43129</v>
      </c>
      <c r="E131" s="156">
        <v>61</v>
      </c>
      <c r="F131" s="3">
        <v>803</v>
      </c>
      <c r="G131" s="158" t="s">
        <v>141</v>
      </c>
      <c r="H131" s="8" t="s">
        <v>22</v>
      </c>
      <c r="I131" s="3" t="s">
        <v>23</v>
      </c>
      <c r="J131" s="3"/>
      <c r="K131" s="12" t="s">
        <v>8</v>
      </c>
      <c r="L131" s="100"/>
      <c r="M131" s="40"/>
      <c r="N131" s="77"/>
      <c r="P131" s="107"/>
      <c r="Q131" s="41"/>
      <c r="R131" s="41"/>
      <c r="S131" s="71"/>
      <c r="T131" s="108"/>
      <c r="V131" s="125">
        <f>8992.65+8.18</f>
        <v>9000.83</v>
      </c>
      <c r="W131" s="71">
        <v>1774.06</v>
      </c>
      <c r="X131" s="42">
        <f t="shared" si="50"/>
        <v>9000.83</v>
      </c>
      <c r="Y131" s="115">
        <f t="shared" si="51"/>
        <v>1774.06</v>
      </c>
      <c r="AA131" s="120">
        <f t="shared" si="52"/>
        <v>10774.89</v>
      </c>
      <c r="AB131" s="42">
        <f t="shared" si="53"/>
        <v>0</v>
      </c>
      <c r="AC131" s="42">
        <f t="shared" si="54"/>
        <v>10774.89</v>
      </c>
      <c r="AD131" s="121">
        <f t="shared" si="55"/>
        <v>100</v>
      </c>
    </row>
    <row r="132" spans="2:30" x14ac:dyDescent="0.2">
      <c r="B132" s="2">
        <v>124</v>
      </c>
      <c r="C132" s="1">
        <v>8</v>
      </c>
      <c r="D132" s="155">
        <v>43129</v>
      </c>
      <c r="E132" s="156">
        <v>61</v>
      </c>
      <c r="F132" s="3">
        <v>804</v>
      </c>
      <c r="G132" s="158" t="s">
        <v>142</v>
      </c>
      <c r="H132" s="8" t="s">
        <v>22</v>
      </c>
      <c r="I132" s="3" t="s">
        <v>26</v>
      </c>
      <c r="J132" s="3"/>
      <c r="K132" s="12" t="s">
        <v>8</v>
      </c>
      <c r="L132" s="100"/>
      <c r="M132" s="40"/>
      <c r="N132" s="77"/>
      <c r="P132" s="107"/>
      <c r="Q132" s="41"/>
      <c r="R132" s="41"/>
      <c r="S132" s="71"/>
      <c r="T132" s="108"/>
      <c r="V132" s="125">
        <f>8992.65+8.18</f>
        <v>9000.83</v>
      </c>
      <c r="W132" s="71">
        <v>1774.06</v>
      </c>
      <c r="X132" s="42">
        <f t="shared" si="50"/>
        <v>9000.83</v>
      </c>
      <c r="Y132" s="115">
        <f t="shared" si="51"/>
        <v>1774.06</v>
      </c>
      <c r="AA132" s="120">
        <f t="shared" si="52"/>
        <v>10774.89</v>
      </c>
      <c r="AB132" s="42">
        <f t="shared" si="53"/>
        <v>0</v>
      </c>
      <c r="AC132" s="42">
        <f t="shared" si="54"/>
        <v>10774.89</v>
      </c>
      <c r="AD132" s="121">
        <f t="shared" si="55"/>
        <v>100</v>
      </c>
    </row>
    <row r="133" spans="2:30" x14ac:dyDescent="0.2">
      <c r="B133" s="2">
        <v>125</v>
      </c>
      <c r="C133" s="21">
        <v>9</v>
      </c>
      <c r="D133" s="155">
        <v>43129</v>
      </c>
      <c r="E133" s="156">
        <v>61</v>
      </c>
      <c r="F133" s="22">
        <v>805</v>
      </c>
      <c r="G133" s="158" t="s">
        <v>143</v>
      </c>
      <c r="H133" s="23" t="s">
        <v>144</v>
      </c>
      <c r="I133" s="22" t="s">
        <v>23</v>
      </c>
      <c r="J133" s="22"/>
      <c r="K133" s="24" t="s">
        <v>8</v>
      </c>
      <c r="L133" s="100"/>
      <c r="M133" s="40"/>
      <c r="N133" s="77"/>
      <c r="P133" s="107"/>
      <c r="Q133" s="41"/>
      <c r="R133" s="41"/>
      <c r="S133" s="71"/>
      <c r="T133" s="108"/>
      <c r="V133" s="125">
        <f>8459.65+8.18</f>
        <v>8467.83</v>
      </c>
      <c r="W133" s="71">
        <v>1774.06</v>
      </c>
      <c r="X133" s="42">
        <f t="shared" si="50"/>
        <v>8467.83</v>
      </c>
      <c r="Y133" s="115">
        <f t="shared" si="51"/>
        <v>1774.06</v>
      </c>
      <c r="AA133" s="120">
        <f t="shared" si="52"/>
        <v>10241.89</v>
      </c>
      <c r="AB133" s="42">
        <f t="shared" si="53"/>
        <v>0</v>
      </c>
      <c r="AC133" s="42">
        <f t="shared" si="54"/>
        <v>10241.89</v>
      </c>
      <c r="AD133" s="121">
        <f t="shared" si="55"/>
        <v>100</v>
      </c>
    </row>
    <row r="134" spans="2:30" x14ac:dyDescent="0.2">
      <c r="B134" s="2">
        <v>126</v>
      </c>
      <c r="C134" s="21">
        <v>10</v>
      </c>
      <c r="D134" s="155">
        <v>43129</v>
      </c>
      <c r="E134" s="156">
        <v>61</v>
      </c>
      <c r="F134" s="22">
        <v>806</v>
      </c>
      <c r="G134" s="158" t="s">
        <v>145</v>
      </c>
      <c r="H134" s="23" t="s">
        <v>144</v>
      </c>
      <c r="I134" s="22" t="s">
        <v>23</v>
      </c>
      <c r="J134" s="22"/>
      <c r="K134" s="24" t="s">
        <v>8</v>
      </c>
      <c r="L134" s="99"/>
      <c r="M134" s="40"/>
      <c r="N134" s="77"/>
      <c r="P134" s="107"/>
      <c r="Q134" s="41"/>
      <c r="R134" s="41"/>
      <c r="S134" s="71"/>
      <c r="T134" s="108"/>
      <c r="V134" s="125">
        <f>8459.65+8.18</f>
        <v>8467.83</v>
      </c>
      <c r="W134" s="71">
        <v>1774.06</v>
      </c>
      <c r="X134" s="42">
        <f t="shared" si="50"/>
        <v>8467.83</v>
      </c>
      <c r="Y134" s="115">
        <f t="shared" si="51"/>
        <v>1774.06</v>
      </c>
      <c r="AA134" s="120">
        <f t="shared" si="52"/>
        <v>10241.89</v>
      </c>
      <c r="AB134" s="42">
        <f t="shared" si="53"/>
        <v>0</v>
      </c>
      <c r="AC134" s="42">
        <f t="shared" si="54"/>
        <v>10241.89</v>
      </c>
      <c r="AD134" s="121">
        <f t="shared" si="55"/>
        <v>100</v>
      </c>
    </row>
    <row r="135" spans="2:30" x14ac:dyDescent="0.2">
      <c r="B135" s="2">
        <v>127</v>
      </c>
      <c r="C135" s="1">
        <v>11</v>
      </c>
      <c r="D135" s="155">
        <v>43129</v>
      </c>
      <c r="E135" s="156">
        <v>61</v>
      </c>
      <c r="F135" s="3">
        <v>807</v>
      </c>
      <c r="G135" s="158" t="s">
        <v>146</v>
      </c>
      <c r="H135" s="8" t="s">
        <v>22</v>
      </c>
      <c r="I135" s="3" t="s">
        <v>23</v>
      </c>
      <c r="J135" s="3"/>
      <c r="K135" s="12" t="s">
        <v>8</v>
      </c>
      <c r="L135" s="99"/>
      <c r="M135" s="40"/>
      <c r="N135" s="77"/>
      <c r="P135" s="107"/>
      <c r="Q135" s="41"/>
      <c r="R135" s="41"/>
      <c r="S135" s="71"/>
      <c r="T135" s="108"/>
      <c r="V135" s="125">
        <f>8992.65+8.18</f>
        <v>9000.83</v>
      </c>
      <c r="W135" s="71">
        <v>1774.06</v>
      </c>
      <c r="X135" s="42">
        <f t="shared" si="50"/>
        <v>9000.83</v>
      </c>
      <c r="Y135" s="115">
        <f t="shared" si="51"/>
        <v>1774.06</v>
      </c>
      <c r="AA135" s="120">
        <f t="shared" si="52"/>
        <v>10774.89</v>
      </c>
      <c r="AB135" s="42">
        <f t="shared" si="53"/>
        <v>0</v>
      </c>
      <c r="AC135" s="42">
        <f t="shared" si="54"/>
        <v>10774.89</v>
      </c>
      <c r="AD135" s="121">
        <f t="shared" si="55"/>
        <v>100</v>
      </c>
    </row>
    <row r="136" spans="2:30" x14ac:dyDescent="0.2">
      <c r="B136" s="2">
        <v>128</v>
      </c>
      <c r="C136" s="1">
        <v>12</v>
      </c>
      <c r="D136" s="155">
        <v>43129</v>
      </c>
      <c r="E136" s="156">
        <v>61</v>
      </c>
      <c r="F136" s="3">
        <v>808</v>
      </c>
      <c r="G136" s="158" t="s">
        <v>147</v>
      </c>
      <c r="H136" s="8" t="s">
        <v>22</v>
      </c>
      <c r="I136" s="3" t="s">
        <v>23</v>
      </c>
      <c r="J136" s="3"/>
      <c r="K136" s="12" t="s">
        <v>8</v>
      </c>
      <c r="L136" s="99"/>
      <c r="M136" s="40"/>
      <c r="N136" s="77"/>
      <c r="P136" s="107"/>
      <c r="Q136" s="41"/>
      <c r="R136" s="41"/>
      <c r="S136" s="71"/>
      <c r="T136" s="108"/>
      <c r="V136" s="125">
        <f>8992.65+8.18</f>
        <v>9000.83</v>
      </c>
      <c r="W136" s="71">
        <v>1774.06</v>
      </c>
      <c r="X136" s="42">
        <f t="shared" si="50"/>
        <v>9000.83</v>
      </c>
      <c r="Y136" s="115">
        <f t="shared" si="51"/>
        <v>1774.06</v>
      </c>
      <c r="AA136" s="120">
        <f t="shared" si="52"/>
        <v>10774.89</v>
      </c>
      <c r="AB136" s="42">
        <f t="shared" si="53"/>
        <v>0</v>
      </c>
      <c r="AC136" s="42">
        <f t="shared" si="54"/>
        <v>10774.89</v>
      </c>
      <c r="AD136" s="121">
        <f t="shared" si="55"/>
        <v>100</v>
      </c>
    </row>
    <row r="137" spans="2:30" x14ac:dyDescent="0.2">
      <c r="B137" s="2">
        <v>129</v>
      </c>
      <c r="C137" s="1">
        <v>13</v>
      </c>
      <c r="D137" s="155">
        <v>43129</v>
      </c>
      <c r="E137" s="156">
        <v>61</v>
      </c>
      <c r="F137" s="3">
        <v>809</v>
      </c>
      <c r="G137" s="158" t="s">
        <v>148</v>
      </c>
      <c r="H137" s="8" t="s">
        <v>22</v>
      </c>
      <c r="I137" s="3" t="s">
        <v>23</v>
      </c>
      <c r="J137" s="3"/>
      <c r="K137" s="12" t="s">
        <v>8</v>
      </c>
      <c r="L137" s="99"/>
      <c r="M137" s="40"/>
      <c r="N137" s="77"/>
      <c r="P137" s="107"/>
      <c r="Q137" s="41"/>
      <c r="R137" s="41"/>
      <c r="S137" s="71"/>
      <c r="T137" s="108"/>
      <c r="V137" s="125">
        <f>8992.65+8.18</f>
        <v>9000.83</v>
      </c>
      <c r="W137" s="71">
        <v>1774.06</v>
      </c>
      <c r="X137" s="42">
        <f t="shared" si="50"/>
        <v>9000.83</v>
      </c>
      <c r="Y137" s="115">
        <f t="shared" si="51"/>
        <v>1774.06</v>
      </c>
      <c r="AA137" s="120">
        <f t="shared" si="52"/>
        <v>10774.89</v>
      </c>
      <c r="AB137" s="42">
        <f t="shared" si="53"/>
        <v>0</v>
      </c>
      <c r="AC137" s="42">
        <f t="shared" si="54"/>
        <v>10774.89</v>
      </c>
      <c r="AD137" s="121">
        <f t="shared" si="55"/>
        <v>100</v>
      </c>
    </row>
    <row r="138" spans="2:30" x14ac:dyDescent="0.2">
      <c r="B138" s="2">
        <v>130</v>
      </c>
      <c r="C138" s="21">
        <v>14</v>
      </c>
      <c r="D138" s="155">
        <v>43129</v>
      </c>
      <c r="E138" s="156">
        <v>61</v>
      </c>
      <c r="F138" s="22">
        <v>810</v>
      </c>
      <c r="G138" s="158" t="s">
        <v>149</v>
      </c>
      <c r="H138" s="23" t="s">
        <v>22</v>
      </c>
      <c r="I138" s="22" t="s">
        <v>23</v>
      </c>
      <c r="J138" s="22"/>
      <c r="K138" s="24" t="s">
        <v>8</v>
      </c>
      <c r="L138" s="99"/>
      <c r="M138" s="40"/>
      <c r="N138" s="77"/>
      <c r="P138" s="107"/>
      <c r="Q138" s="41"/>
      <c r="R138" s="41"/>
      <c r="S138" s="71"/>
      <c r="T138" s="108"/>
      <c r="V138" s="125">
        <f>8992.65+8.18</f>
        <v>9000.83</v>
      </c>
      <c r="W138" s="71">
        <v>1774.06</v>
      </c>
      <c r="X138" s="42">
        <f t="shared" si="50"/>
        <v>9000.83</v>
      </c>
      <c r="Y138" s="115">
        <f t="shared" si="51"/>
        <v>1774.06</v>
      </c>
      <c r="AA138" s="120">
        <f t="shared" si="52"/>
        <v>10774.89</v>
      </c>
      <c r="AB138" s="42">
        <f t="shared" si="53"/>
        <v>0</v>
      </c>
      <c r="AC138" s="42">
        <f t="shared" si="54"/>
        <v>10774.89</v>
      </c>
      <c r="AD138" s="121">
        <f t="shared" si="55"/>
        <v>100</v>
      </c>
    </row>
    <row r="139" spans="2:30" x14ac:dyDescent="0.2">
      <c r="B139" s="2">
        <v>131</v>
      </c>
      <c r="C139" s="21">
        <v>15</v>
      </c>
      <c r="D139" s="155">
        <v>43129</v>
      </c>
      <c r="E139" s="156">
        <v>61</v>
      </c>
      <c r="F139" s="22">
        <v>811</v>
      </c>
      <c r="G139" s="158" t="s">
        <v>150</v>
      </c>
      <c r="H139" s="23" t="s">
        <v>144</v>
      </c>
      <c r="I139" s="22" t="s">
        <v>26</v>
      </c>
      <c r="J139" s="22"/>
      <c r="K139" s="24" t="s">
        <v>8</v>
      </c>
      <c r="L139" s="99"/>
      <c r="M139" s="40"/>
      <c r="N139" s="77"/>
      <c r="P139" s="107"/>
      <c r="Q139" s="41"/>
      <c r="R139" s="41"/>
      <c r="S139" s="71"/>
      <c r="T139" s="108"/>
      <c r="V139" s="125">
        <f>8459.65+8.18</f>
        <v>8467.83</v>
      </c>
      <c r="W139" s="71">
        <v>1774.06</v>
      </c>
      <c r="X139" s="42">
        <f t="shared" si="50"/>
        <v>8467.83</v>
      </c>
      <c r="Y139" s="115">
        <f t="shared" si="51"/>
        <v>1774.06</v>
      </c>
      <c r="AA139" s="120">
        <f t="shared" si="52"/>
        <v>10241.89</v>
      </c>
      <c r="AB139" s="42">
        <f t="shared" si="53"/>
        <v>0</v>
      </c>
      <c r="AC139" s="42">
        <f t="shared" si="54"/>
        <v>10241.89</v>
      </c>
      <c r="AD139" s="121">
        <f t="shared" si="55"/>
        <v>100</v>
      </c>
    </row>
    <row r="140" spans="2:30" x14ac:dyDescent="0.2">
      <c r="B140" s="2">
        <v>132</v>
      </c>
      <c r="C140" s="21">
        <v>16</v>
      </c>
      <c r="D140" s="155">
        <v>43129</v>
      </c>
      <c r="E140" s="156">
        <v>61</v>
      </c>
      <c r="F140" s="22">
        <v>812</v>
      </c>
      <c r="G140" s="158" t="s">
        <v>151</v>
      </c>
      <c r="H140" s="23" t="s">
        <v>144</v>
      </c>
      <c r="I140" s="22" t="s">
        <v>23</v>
      </c>
      <c r="J140" s="22"/>
      <c r="K140" s="24" t="s">
        <v>8</v>
      </c>
      <c r="L140" s="99"/>
      <c r="M140" s="40"/>
      <c r="N140" s="77"/>
      <c r="P140" s="107"/>
      <c r="Q140" s="41"/>
      <c r="R140" s="41"/>
      <c r="S140" s="71"/>
      <c r="T140" s="108"/>
      <c r="V140" s="125">
        <f>8459.65+8.18</f>
        <v>8467.83</v>
      </c>
      <c r="W140" s="71">
        <v>1774.06</v>
      </c>
      <c r="X140" s="42">
        <f t="shared" si="50"/>
        <v>8467.83</v>
      </c>
      <c r="Y140" s="115">
        <f t="shared" si="51"/>
        <v>1774.06</v>
      </c>
      <c r="AA140" s="120">
        <f t="shared" si="52"/>
        <v>10241.89</v>
      </c>
      <c r="AB140" s="42">
        <f t="shared" si="53"/>
        <v>0</v>
      </c>
      <c r="AC140" s="42">
        <f t="shared" si="54"/>
        <v>10241.89</v>
      </c>
      <c r="AD140" s="121">
        <f t="shared" si="55"/>
        <v>100</v>
      </c>
    </row>
    <row r="141" spans="2:30" x14ac:dyDescent="0.2">
      <c r="B141" s="2">
        <v>133</v>
      </c>
      <c r="E141" s="156"/>
      <c r="F141" s="21"/>
      <c r="H141" s="146"/>
      <c r="I141" s="146"/>
      <c r="J141" s="146"/>
      <c r="K141" s="147"/>
      <c r="L141" s="100"/>
      <c r="M141" s="148"/>
      <c r="N141" s="149"/>
      <c r="O141" s="150"/>
      <c r="P141" s="125"/>
      <c r="Q141" s="71"/>
      <c r="R141" s="71"/>
      <c r="S141" s="71"/>
      <c r="T141" s="108"/>
      <c r="U141" s="68"/>
      <c r="V141" s="125"/>
      <c r="W141" s="71"/>
      <c r="X141" s="151"/>
      <c r="Y141" s="152"/>
      <c r="Z141" s="146"/>
      <c r="AA141" s="153"/>
      <c r="AB141" s="151"/>
      <c r="AC141" s="151"/>
      <c r="AD141" s="154"/>
    </row>
    <row r="142" spans="2:30" x14ac:dyDescent="0.2">
      <c r="B142" s="2">
        <v>134</v>
      </c>
      <c r="C142" s="1">
        <v>1</v>
      </c>
      <c r="D142" s="155">
        <v>43136</v>
      </c>
      <c r="E142" s="180">
        <v>49</v>
      </c>
      <c r="F142" s="29">
        <v>634</v>
      </c>
      <c r="G142" s="158" t="s">
        <v>34</v>
      </c>
      <c r="H142" s="8" t="s">
        <v>35</v>
      </c>
      <c r="I142" s="3" t="s">
        <v>7</v>
      </c>
      <c r="J142" s="8"/>
      <c r="K142" s="12" t="s">
        <v>8</v>
      </c>
      <c r="L142" s="99"/>
      <c r="M142" s="40"/>
      <c r="N142" s="77"/>
      <c r="P142" s="107"/>
      <c r="Q142" s="41"/>
      <c r="R142" s="41"/>
      <c r="S142" s="71"/>
      <c r="T142" s="108"/>
      <c r="V142" s="125">
        <f>10048.65+8.18</f>
        <v>10056.83</v>
      </c>
      <c r="W142" s="71">
        <v>1929.213</v>
      </c>
      <c r="X142" s="42">
        <f t="shared" ref="X142:X161" si="56">V142-S142</f>
        <v>10056.83</v>
      </c>
      <c r="Y142" s="115">
        <f t="shared" ref="Y142:Y161" si="57">W142-T142</f>
        <v>1929.213</v>
      </c>
      <c r="AA142" s="120">
        <f t="shared" ref="AA142:AA161" si="58">V142+W142</f>
        <v>11986.043</v>
      </c>
      <c r="AB142" s="42">
        <f t="shared" ref="AB142:AB161" si="59">(S142+T142)</f>
        <v>0</v>
      </c>
      <c r="AC142" s="42">
        <f t="shared" ref="AC142:AC161" si="60">AA142-AB142</f>
        <v>11986.043</v>
      </c>
      <c r="AD142" s="121">
        <f t="shared" ref="AD142:AD161" si="61">AC142/AA142*100</f>
        <v>100</v>
      </c>
    </row>
    <row r="143" spans="2:30" x14ac:dyDescent="0.2">
      <c r="B143" s="2">
        <v>135</v>
      </c>
      <c r="C143" s="33"/>
      <c r="E143" s="156">
        <v>49</v>
      </c>
      <c r="F143" s="3">
        <v>637</v>
      </c>
      <c r="G143" s="158" t="s">
        <v>158</v>
      </c>
      <c r="H143" s="8" t="s">
        <v>42</v>
      </c>
      <c r="I143" s="3" t="s">
        <v>159</v>
      </c>
      <c r="J143" s="8"/>
      <c r="K143" s="12" t="s">
        <v>160</v>
      </c>
      <c r="L143" s="99"/>
      <c r="M143" s="40"/>
      <c r="N143" s="77"/>
      <c r="P143" s="107"/>
      <c r="Q143" s="41"/>
      <c r="R143" s="41"/>
      <c r="S143" s="71"/>
      <c r="T143" s="108"/>
      <c r="V143" s="125">
        <v>0</v>
      </c>
      <c r="W143" s="71">
        <v>0</v>
      </c>
      <c r="X143" s="42">
        <f t="shared" si="56"/>
        <v>0</v>
      </c>
      <c r="Y143" s="115">
        <f t="shared" si="57"/>
        <v>0</v>
      </c>
      <c r="AA143" s="120">
        <f t="shared" si="58"/>
        <v>0</v>
      </c>
      <c r="AB143" s="42">
        <f t="shared" si="59"/>
        <v>0</v>
      </c>
      <c r="AC143" s="42">
        <f t="shared" si="60"/>
        <v>0</v>
      </c>
      <c r="AD143" s="121" t="e">
        <f t="shared" si="61"/>
        <v>#DIV/0!</v>
      </c>
    </row>
    <row r="144" spans="2:30" x14ac:dyDescent="0.2">
      <c r="B144" s="2">
        <v>136</v>
      </c>
      <c r="E144" s="156">
        <v>53</v>
      </c>
      <c r="F144" s="3">
        <v>695</v>
      </c>
      <c r="G144" s="158" t="s">
        <v>472</v>
      </c>
      <c r="H144" s="8" t="s">
        <v>12</v>
      </c>
      <c r="I144" s="3" t="s">
        <v>159</v>
      </c>
      <c r="J144" s="8"/>
      <c r="K144" s="12" t="s">
        <v>160</v>
      </c>
      <c r="L144" s="99"/>
      <c r="M144" s="40"/>
      <c r="N144" s="77"/>
      <c r="P144" s="107"/>
      <c r="Q144" s="41"/>
      <c r="R144" s="41"/>
      <c r="S144" s="71"/>
      <c r="T144" s="108"/>
      <c r="V144" s="125">
        <v>0</v>
      </c>
      <c r="W144" s="71">
        <v>0</v>
      </c>
      <c r="X144" s="42">
        <f t="shared" si="56"/>
        <v>0</v>
      </c>
      <c r="Y144" s="115">
        <f t="shared" si="57"/>
        <v>0</v>
      </c>
      <c r="AA144" s="120">
        <f t="shared" si="58"/>
        <v>0</v>
      </c>
      <c r="AB144" s="42">
        <f t="shared" si="59"/>
        <v>0</v>
      </c>
      <c r="AC144" s="42">
        <f t="shared" si="60"/>
        <v>0</v>
      </c>
      <c r="AD144" s="121" t="e">
        <f t="shared" si="61"/>
        <v>#DIV/0!</v>
      </c>
    </row>
    <row r="145" spans="2:30" x14ac:dyDescent="0.2">
      <c r="B145" s="2">
        <v>137</v>
      </c>
      <c r="E145" s="156">
        <v>58</v>
      </c>
      <c r="F145" s="3">
        <v>777</v>
      </c>
      <c r="G145" s="158" t="s">
        <v>473</v>
      </c>
      <c r="H145" s="8" t="s">
        <v>35</v>
      </c>
      <c r="I145" s="3" t="s">
        <v>159</v>
      </c>
      <c r="J145" s="8"/>
      <c r="K145" s="12" t="s">
        <v>160</v>
      </c>
      <c r="L145" s="99"/>
      <c r="M145" s="40"/>
      <c r="N145" s="77"/>
      <c r="P145" s="107"/>
      <c r="Q145" s="41"/>
      <c r="R145" s="41"/>
      <c r="S145" s="71"/>
      <c r="T145" s="108"/>
      <c r="V145" s="125">
        <v>0</v>
      </c>
      <c r="W145" s="71">
        <v>0</v>
      </c>
      <c r="X145" s="42">
        <f t="shared" si="56"/>
        <v>0</v>
      </c>
      <c r="Y145" s="115">
        <f t="shared" si="57"/>
        <v>0</v>
      </c>
      <c r="AA145" s="120">
        <f t="shared" si="58"/>
        <v>0</v>
      </c>
      <c r="AB145" s="42">
        <f t="shared" si="59"/>
        <v>0</v>
      </c>
      <c r="AC145" s="42">
        <f t="shared" si="60"/>
        <v>0</v>
      </c>
      <c r="AD145" s="121" t="e">
        <f t="shared" si="61"/>
        <v>#DIV/0!</v>
      </c>
    </row>
    <row r="146" spans="2:30" x14ac:dyDescent="0.2">
      <c r="B146" s="2">
        <v>138</v>
      </c>
      <c r="E146" s="156">
        <v>60</v>
      </c>
      <c r="F146" s="3">
        <v>800</v>
      </c>
      <c r="G146" s="158" t="s">
        <v>474</v>
      </c>
      <c r="H146" s="8" t="s">
        <v>35</v>
      </c>
      <c r="I146" s="3" t="s">
        <v>159</v>
      </c>
      <c r="J146" s="8"/>
      <c r="K146" s="12" t="s">
        <v>160</v>
      </c>
      <c r="L146" s="99"/>
      <c r="M146" s="40"/>
      <c r="N146" s="77"/>
      <c r="P146" s="107"/>
      <c r="Q146" s="41"/>
      <c r="R146" s="41"/>
      <c r="S146" s="71"/>
      <c r="T146" s="108"/>
      <c r="V146" s="125">
        <v>0</v>
      </c>
      <c r="W146" s="71">
        <v>0</v>
      </c>
      <c r="X146" s="42">
        <f t="shared" si="56"/>
        <v>0</v>
      </c>
      <c r="Y146" s="115">
        <f t="shared" si="57"/>
        <v>0</v>
      </c>
      <c r="AA146" s="120">
        <f t="shared" si="58"/>
        <v>0</v>
      </c>
      <c r="AB146" s="42">
        <f t="shared" si="59"/>
        <v>0</v>
      </c>
      <c r="AC146" s="42">
        <f t="shared" si="60"/>
        <v>0</v>
      </c>
      <c r="AD146" s="121" t="e">
        <f t="shared" si="61"/>
        <v>#DIV/0!</v>
      </c>
    </row>
    <row r="147" spans="2:30" x14ac:dyDescent="0.2">
      <c r="B147" s="2">
        <v>139</v>
      </c>
      <c r="C147" s="1">
        <v>2</v>
      </c>
      <c r="D147" s="155">
        <v>43136</v>
      </c>
      <c r="E147" s="156">
        <v>61</v>
      </c>
      <c r="F147" s="3">
        <v>813</v>
      </c>
      <c r="G147" s="158" t="s">
        <v>475</v>
      </c>
      <c r="H147" s="8" t="s">
        <v>22</v>
      </c>
      <c r="I147" s="3" t="s">
        <v>23</v>
      </c>
      <c r="J147" s="8"/>
      <c r="K147" s="12" t="s">
        <v>8</v>
      </c>
      <c r="L147" s="99"/>
      <c r="M147" s="40"/>
      <c r="N147" s="77"/>
      <c r="P147" s="107"/>
      <c r="Q147" s="41"/>
      <c r="R147" s="41"/>
      <c r="S147" s="71"/>
      <c r="T147" s="108"/>
      <c r="V147" s="125">
        <f>8992.65+8.18</f>
        <v>9000.83</v>
      </c>
      <c r="W147" s="71">
        <v>1774.06</v>
      </c>
      <c r="X147" s="42">
        <f t="shared" si="56"/>
        <v>9000.83</v>
      </c>
      <c r="Y147" s="115">
        <f t="shared" si="57"/>
        <v>1774.06</v>
      </c>
      <c r="AA147" s="120">
        <f t="shared" si="58"/>
        <v>10774.89</v>
      </c>
      <c r="AB147" s="42">
        <f t="shared" si="59"/>
        <v>0</v>
      </c>
      <c r="AC147" s="42">
        <f t="shared" si="60"/>
        <v>10774.89</v>
      </c>
      <c r="AD147" s="121">
        <f t="shared" si="61"/>
        <v>100</v>
      </c>
    </row>
    <row r="148" spans="2:30" x14ac:dyDescent="0.2">
      <c r="B148" s="2">
        <v>140</v>
      </c>
      <c r="C148" s="1">
        <v>3</v>
      </c>
      <c r="D148" s="155">
        <v>43136</v>
      </c>
      <c r="E148" s="156">
        <v>61</v>
      </c>
      <c r="F148" s="3">
        <v>814</v>
      </c>
      <c r="G148" s="158" t="s">
        <v>476</v>
      </c>
      <c r="H148" s="8" t="s">
        <v>22</v>
      </c>
      <c r="I148" s="3" t="s">
        <v>7</v>
      </c>
      <c r="J148" s="8"/>
      <c r="K148" s="12" t="s">
        <v>8</v>
      </c>
      <c r="L148" s="99"/>
      <c r="M148" s="40"/>
      <c r="N148" s="77"/>
      <c r="P148" s="107"/>
      <c r="Q148" s="41"/>
      <c r="R148" s="41"/>
      <c r="S148" s="71"/>
      <c r="T148" s="108"/>
      <c r="V148" s="125">
        <f>8992.65+8.18</f>
        <v>9000.83</v>
      </c>
      <c r="W148" s="71">
        <v>1774.06</v>
      </c>
      <c r="X148" s="42">
        <f t="shared" si="56"/>
        <v>9000.83</v>
      </c>
      <c r="Y148" s="115">
        <f t="shared" si="57"/>
        <v>1774.06</v>
      </c>
      <c r="AA148" s="120">
        <f t="shared" si="58"/>
        <v>10774.89</v>
      </c>
      <c r="AB148" s="42">
        <f t="shared" si="59"/>
        <v>0</v>
      </c>
      <c r="AC148" s="42">
        <f t="shared" si="60"/>
        <v>10774.89</v>
      </c>
      <c r="AD148" s="121">
        <f t="shared" si="61"/>
        <v>100</v>
      </c>
    </row>
    <row r="149" spans="2:30" x14ac:dyDescent="0.2">
      <c r="B149" s="2">
        <v>141</v>
      </c>
      <c r="C149" s="1">
        <v>4</v>
      </c>
      <c r="D149" s="155">
        <v>43136</v>
      </c>
      <c r="E149" s="156">
        <v>69</v>
      </c>
      <c r="F149" s="3">
        <v>935</v>
      </c>
      <c r="G149" s="158" t="s">
        <v>161</v>
      </c>
      <c r="H149" s="8" t="s">
        <v>30</v>
      </c>
      <c r="I149" s="3" t="s">
        <v>7</v>
      </c>
      <c r="J149" s="8"/>
      <c r="K149" s="12" t="s">
        <v>8</v>
      </c>
      <c r="L149" s="99"/>
      <c r="M149" s="40"/>
      <c r="N149" s="77"/>
      <c r="P149" s="107"/>
      <c r="Q149" s="41"/>
      <c r="R149" s="41"/>
      <c r="S149" s="71"/>
      <c r="T149" s="108"/>
      <c r="V149" s="125">
        <f>7848.65+8.18</f>
        <v>7856.83</v>
      </c>
      <c r="W149" s="71">
        <v>1774.06</v>
      </c>
      <c r="X149" s="42">
        <f t="shared" si="56"/>
        <v>7856.83</v>
      </c>
      <c r="Y149" s="115">
        <f t="shared" si="57"/>
        <v>1774.06</v>
      </c>
      <c r="AA149" s="120">
        <f t="shared" si="58"/>
        <v>9630.89</v>
      </c>
      <c r="AB149" s="42">
        <f t="shared" si="59"/>
        <v>0</v>
      </c>
      <c r="AC149" s="42">
        <f t="shared" si="60"/>
        <v>9630.89</v>
      </c>
      <c r="AD149" s="121">
        <f t="shared" si="61"/>
        <v>100</v>
      </c>
    </row>
    <row r="150" spans="2:30" x14ac:dyDescent="0.2">
      <c r="B150" s="2">
        <v>142</v>
      </c>
      <c r="C150" s="1">
        <v>5</v>
      </c>
      <c r="D150" s="155">
        <v>43136</v>
      </c>
      <c r="E150" s="156">
        <v>69</v>
      </c>
      <c r="F150" s="3">
        <v>936</v>
      </c>
      <c r="G150" s="158" t="s">
        <v>162</v>
      </c>
      <c r="H150" s="8" t="s">
        <v>30</v>
      </c>
      <c r="I150" s="3" t="s">
        <v>7</v>
      </c>
      <c r="J150" s="8"/>
      <c r="K150" s="12" t="s">
        <v>8</v>
      </c>
      <c r="L150" s="99"/>
      <c r="M150" s="40"/>
      <c r="N150" s="77"/>
      <c r="P150" s="107"/>
      <c r="Q150" s="41"/>
      <c r="R150" s="41"/>
      <c r="S150" s="71"/>
      <c r="T150" s="108"/>
      <c r="V150" s="125">
        <f>7848.65+8.18</f>
        <v>7856.83</v>
      </c>
      <c r="W150" s="71">
        <v>1774.06</v>
      </c>
      <c r="X150" s="42">
        <f t="shared" si="56"/>
        <v>7856.83</v>
      </c>
      <c r="Y150" s="115">
        <f t="shared" si="57"/>
        <v>1774.06</v>
      </c>
      <c r="AA150" s="120">
        <f t="shared" si="58"/>
        <v>9630.89</v>
      </c>
      <c r="AB150" s="42">
        <f t="shared" si="59"/>
        <v>0</v>
      </c>
      <c r="AC150" s="42">
        <f t="shared" si="60"/>
        <v>9630.89</v>
      </c>
      <c r="AD150" s="121">
        <f t="shared" si="61"/>
        <v>100</v>
      </c>
    </row>
    <row r="151" spans="2:30" x14ac:dyDescent="0.2">
      <c r="B151" s="2">
        <v>143</v>
      </c>
      <c r="C151" s="1">
        <v>6</v>
      </c>
      <c r="D151" s="155">
        <v>43136</v>
      </c>
      <c r="E151" s="156">
        <v>69</v>
      </c>
      <c r="F151" s="3">
        <v>937</v>
      </c>
      <c r="G151" s="158" t="s">
        <v>163</v>
      </c>
      <c r="H151" s="8" t="s">
        <v>30</v>
      </c>
      <c r="I151" s="3" t="s">
        <v>23</v>
      </c>
      <c r="J151" s="8"/>
      <c r="K151" s="12" t="s">
        <v>8</v>
      </c>
      <c r="L151" s="99"/>
      <c r="M151" s="40"/>
      <c r="N151" s="77"/>
      <c r="P151" s="107"/>
      <c r="Q151" s="41"/>
      <c r="R151" s="41"/>
      <c r="S151" s="71"/>
      <c r="T151" s="108"/>
      <c r="V151" s="125">
        <f>7848.65+8.18</f>
        <v>7856.83</v>
      </c>
      <c r="W151" s="71">
        <v>1774.06</v>
      </c>
      <c r="X151" s="42">
        <f t="shared" si="56"/>
        <v>7856.83</v>
      </c>
      <c r="Y151" s="115">
        <f t="shared" si="57"/>
        <v>1774.06</v>
      </c>
      <c r="AA151" s="120">
        <f t="shared" si="58"/>
        <v>9630.89</v>
      </c>
      <c r="AB151" s="42">
        <f t="shared" si="59"/>
        <v>0</v>
      </c>
      <c r="AC151" s="42">
        <f t="shared" si="60"/>
        <v>9630.89</v>
      </c>
      <c r="AD151" s="121">
        <f t="shared" si="61"/>
        <v>100</v>
      </c>
    </row>
    <row r="152" spans="2:30" x14ac:dyDescent="0.2">
      <c r="B152" s="2">
        <v>144</v>
      </c>
      <c r="C152" s="1">
        <v>7</v>
      </c>
      <c r="D152" s="155">
        <v>43136</v>
      </c>
      <c r="E152" s="156">
        <v>69</v>
      </c>
      <c r="F152" s="3">
        <v>938</v>
      </c>
      <c r="G152" s="158" t="s">
        <v>164</v>
      </c>
      <c r="H152" s="8" t="s">
        <v>30</v>
      </c>
      <c r="I152" s="3" t="s">
        <v>7</v>
      </c>
      <c r="J152" s="8"/>
      <c r="K152" s="12" t="s">
        <v>8</v>
      </c>
      <c r="L152" s="99"/>
      <c r="M152" s="40"/>
      <c r="N152" s="77"/>
      <c r="P152" s="107"/>
      <c r="Q152" s="41"/>
      <c r="R152" s="41"/>
      <c r="S152" s="71"/>
      <c r="T152" s="108"/>
      <c r="V152" s="125">
        <f>7848.65+8.18</f>
        <v>7856.83</v>
      </c>
      <c r="W152" s="71">
        <v>1774.06</v>
      </c>
      <c r="X152" s="42">
        <f t="shared" si="56"/>
        <v>7856.83</v>
      </c>
      <c r="Y152" s="115">
        <f t="shared" si="57"/>
        <v>1774.06</v>
      </c>
      <c r="AA152" s="120">
        <f t="shared" si="58"/>
        <v>9630.89</v>
      </c>
      <c r="AB152" s="42">
        <f t="shared" si="59"/>
        <v>0</v>
      </c>
      <c r="AC152" s="42">
        <f t="shared" si="60"/>
        <v>9630.89</v>
      </c>
      <c r="AD152" s="121">
        <f t="shared" si="61"/>
        <v>100</v>
      </c>
    </row>
    <row r="153" spans="2:30" x14ac:dyDescent="0.2">
      <c r="B153" s="2">
        <v>145</v>
      </c>
      <c r="C153" s="1">
        <v>8</v>
      </c>
      <c r="D153" s="155">
        <v>43136</v>
      </c>
      <c r="E153" s="156">
        <v>69</v>
      </c>
      <c r="F153" s="3">
        <v>941</v>
      </c>
      <c r="G153" s="158" t="s">
        <v>165</v>
      </c>
      <c r="H153" s="8" t="s">
        <v>14</v>
      </c>
      <c r="I153" s="3" t="s">
        <v>7</v>
      </c>
      <c r="J153" s="8"/>
      <c r="K153" s="12" t="s">
        <v>8</v>
      </c>
      <c r="L153" s="99"/>
      <c r="M153" s="40"/>
      <c r="N153" s="77"/>
      <c r="P153" s="107"/>
      <c r="Q153" s="41"/>
      <c r="R153" s="41"/>
      <c r="S153" s="71"/>
      <c r="T153" s="108"/>
      <c r="V153" s="125">
        <f>8201.65+8.18</f>
        <v>8209.83</v>
      </c>
      <c r="W153" s="71">
        <v>1929.21</v>
      </c>
      <c r="X153" s="42">
        <f t="shared" si="56"/>
        <v>8209.83</v>
      </c>
      <c r="Y153" s="115">
        <f t="shared" si="57"/>
        <v>1929.21</v>
      </c>
      <c r="AA153" s="120">
        <f t="shared" si="58"/>
        <v>10139.040000000001</v>
      </c>
      <c r="AB153" s="42">
        <f t="shared" si="59"/>
        <v>0</v>
      </c>
      <c r="AC153" s="42">
        <f t="shared" si="60"/>
        <v>10139.040000000001</v>
      </c>
      <c r="AD153" s="121">
        <f t="shared" si="61"/>
        <v>100</v>
      </c>
    </row>
    <row r="154" spans="2:30" x14ac:dyDescent="0.2">
      <c r="B154" s="2">
        <v>146</v>
      </c>
      <c r="C154" s="1">
        <v>9</v>
      </c>
      <c r="D154" s="155">
        <v>43136</v>
      </c>
      <c r="E154" s="156">
        <v>69</v>
      </c>
      <c r="F154" s="3">
        <v>944</v>
      </c>
      <c r="G154" s="158" t="s">
        <v>166</v>
      </c>
      <c r="H154" s="8" t="s">
        <v>14</v>
      </c>
      <c r="I154" s="3" t="s">
        <v>7</v>
      </c>
      <c r="J154" s="8"/>
      <c r="K154" s="12" t="s">
        <v>8</v>
      </c>
      <c r="L154" s="99"/>
      <c r="M154" s="40"/>
      <c r="N154" s="77"/>
      <c r="P154" s="107"/>
      <c r="Q154" s="41"/>
      <c r="R154" s="41"/>
      <c r="S154" s="71"/>
      <c r="T154" s="108"/>
      <c r="V154" s="125">
        <f>8201.65+8.18</f>
        <v>8209.83</v>
      </c>
      <c r="W154" s="71">
        <v>1929.21</v>
      </c>
      <c r="X154" s="42">
        <f t="shared" si="56"/>
        <v>8209.83</v>
      </c>
      <c r="Y154" s="115">
        <f t="shared" si="57"/>
        <v>1929.21</v>
      </c>
      <c r="AA154" s="120">
        <f t="shared" si="58"/>
        <v>10139.040000000001</v>
      </c>
      <c r="AB154" s="42">
        <f t="shared" si="59"/>
        <v>0</v>
      </c>
      <c r="AC154" s="42">
        <f t="shared" si="60"/>
        <v>10139.040000000001</v>
      </c>
      <c r="AD154" s="121">
        <f t="shared" si="61"/>
        <v>100</v>
      </c>
    </row>
    <row r="155" spans="2:30" x14ac:dyDescent="0.2">
      <c r="B155" s="2">
        <v>147</v>
      </c>
      <c r="C155" s="1">
        <v>10</v>
      </c>
      <c r="D155" s="155">
        <v>43136</v>
      </c>
      <c r="E155" s="156">
        <v>69</v>
      </c>
      <c r="F155" s="3">
        <v>945</v>
      </c>
      <c r="G155" s="158" t="s">
        <v>167</v>
      </c>
      <c r="H155" s="8" t="s">
        <v>14</v>
      </c>
      <c r="I155" s="3" t="s">
        <v>7</v>
      </c>
      <c r="J155" s="8"/>
      <c r="K155" s="12" t="s">
        <v>8</v>
      </c>
      <c r="L155" s="99"/>
      <c r="M155" s="40"/>
      <c r="N155" s="77"/>
      <c r="P155" s="107"/>
      <c r="Q155" s="41"/>
      <c r="R155" s="41"/>
      <c r="S155" s="71"/>
      <c r="T155" s="108"/>
      <c r="V155" s="125">
        <f>8201.65+8.18</f>
        <v>8209.83</v>
      </c>
      <c r="W155" s="71">
        <v>1929.21</v>
      </c>
      <c r="X155" s="42">
        <f t="shared" si="56"/>
        <v>8209.83</v>
      </c>
      <c r="Y155" s="115">
        <f t="shared" si="57"/>
        <v>1929.21</v>
      </c>
      <c r="AA155" s="120">
        <f t="shared" si="58"/>
        <v>10139.040000000001</v>
      </c>
      <c r="AB155" s="42">
        <f t="shared" si="59"/>
        <v>0</v>
      </c>
      <c r="AC155" s="42">
        <f t="shared" si="60"/>
        <v>10139.040000000001</v>
      </c>
      <c r="AD155" s="121">
        <f t="shared" si="61"/>
        <v>100</v>
      </c>
    </row>
    <row r="156" spans="2:30" x14ac:dyDescent="0.2">
      <c r="B156" s="2">
        <v>148</v>
      </c>
      <c r="C156" s="1">
        <v>11</v>
      </c>
      <c r="D156" s="155">
        <v>43136</v>
      </c>
      <c r="E156" s="156">
        <v>69</v>
      </c>
      <c r="F156" s="3">
        <v>948</v>
      </c>
      <c r="G156" s="158" t="s">
        <v>168</v>
      </c>
      <c r="H156" s="8" t="s">
        <v>14</v>
      </c>
      <c r="I156" s="3" t="s">
        <v>7</v>
      </c>
      <c r="J156" s="8"/>
      <c r="K156" s="12" t="s">
        <v>8</v>
      </c>
      <c r="L156" s="99"/>
      <c r="M156" s="40"/>
      <c r="N156" s="77"/>
      <c r="P156" s="107"/>
      <c r="Q156" s="41"/>
      <c r="R156" s="41"/>
      <c r="S156" s="71"/>
      <c r="T156" s="108"/>
      <c r="V156" s="125">
        <f>8201.65+8.18</f>
        <v>8209.83</v>
      </c>
      <c r="W156" s="71">
        <v>1929.21</v>
      </c>
      <c r="X156" s="42">
        <f t="shared" si="56"/>
        <v>8209.83</v>
      </c>
      <c r="Y156" s="115">
        <f t="shared" si="57"/>
        <v>1929.21</v>
      </c>
      <c r="AA156" s="120">
        <f t="shared" si="58"/>
        <v>10139.040000000001</v>
      </c>
      <c r="AB156" s="42">
        <f t="shared" si="59"/>
        <v>0</v>
      </c>
      <c r="AC156" s="42">
        <f t="shared" si="60"/>
        <v>10139.040000000001</v>
      </c>
      <c r="AD156" s="121">
        <f t="shared" si="61"/>
        <v>100</v>
      </c>
    </row>
    <row r="157" spans="2:30" x14ac:dyDescent="0.2">
      <c r="B157" s="2">
        <v>149</v>
      </c>
      <c r="C157" s="1">
        <v>12</v>
      </c>
      <c r="D157" s="155">
        <v>43136</v>
      </c>
      <c r="E157" s="156">
        <v>69</v>
      </c>
      <c r="F157" s="3">
        <v>951</v>
      </c>
      <c r="G157" s="158" t="s">
        <v>169</v>
      </c>
      <c r="H157" s="8" t="s">
        <v>30</v>
      </c>
      <c r="I157" s="3" t="s">
        <v>7</v>
      </c>
      <c r="J157" s="8"/>
      <c r="K157" s="12" t="s">
        <v>8</v>
      </c>
      <c r="L157" s="99"/>
      <c r="M157" s="40"/>
      <c r="N157" s="77"/>
      <c r="P157" s="107"/>
      <c r="Q157" s="41"/>
      <c r="R157" s="41"/>
      <c r="S157" s="71"/>
      <c r="T157" s="108"/>
      <c r="V157" s="125">
        <f>7848.65+8.18</f>
        <v>7856.83</v>
      </c>
      <c r="W157" s="71">
        <v>1774.06</v>
      </c>
      <c r="X157" s="42">
        <f t="shared" si="56"/>
        <v>7856.83</v>
      </c>
      <c r="Y157" s="115">
        <f t="shared" si="57"/>
        <v>1774.06</v>
      </c>
      <c r="AA157" s="120">
        <f t="shared" si="58"/>
        <v>9630.89</v>
      </c>
      <c r="AB157" s="42">
        <f t="shared" si="59"/>
        <v>0</v>
      </c>
      <c r="AC157" s="42">
        <f t="shared" si="60"/>
        <v>9630.89</v>
      </c>
      <c r="AD157" s="121">
        <f t="shared" si="61"/>
        <v>100</v>
      </c>
    </row>
    <row r="158" spans="2:30" x14ac:dyDescent="0.2">
      <c r="B158" s="2">
        <v>150</v>
      </c>
      <c r="C158" s="1">
        <v>13</v>
      </c>
      <c r="D158" s="155">
        <v>43136</v>
      </c>
      <c r="E158" s="156">
        <v>69</v>
      </c>
      <c r="F158" s="3">
        <v>952</v>
      </c>
      <c r="G158" s="158" t="s">
        <v>170</v>
      </c>
      <c r="H158" s="8" t="s">
        <v>30</v>
      </c>
      <c r="I158" s="3" t="s">
        <v>7</v>
      </c>
      <c r="J158" s="8"/>
      <c r="K158" s="12" t="s">
        <v>8</v>
      </c>
      <c r="L158" s="99"/>
      <c r="M158" s="40"/>
      <c r="N158" s="77"/>
      <c r="P158" s="107"/>
      <c r="Q158" s="41"/>
      <c r="R158" s="41"/>
      <c r="S158" s="71"/>
      <c r="T158" s="108"/>
      <c r="V158" s="125">
        <f>7848.65+8.18</f>
        <v>7856.83</v>
      </c>
      <c r="W158" s="71">
        <v>1774.06</v>
      </c>
      <c r="X158" s="42">
        <f t="shared" si="56"/>
        <v>7856.83</v>
      </c>
      <c r="Y158" s="115">
        <f t="shared" si="57"/>
        <v>1774.06</v>
      </c>
      <c r="AA158" s="120">
        <f t="shared" si="58"/>
        <v>9630.89</v>
      </c>
      <c r="AB158" s="42">
        <f t="shared" si="59"/>
        <v>0</v>
      </c>
      <c r="AC158" s="42">
        <f t="shared" si="60"/>
        <v>9630.89</v>
      </c>
      <c r="AD158" s="121">
        <f t="shared" si="61"/>
        <v>100</v>
      </c>
    </row>
    <row r="159" spans="2:30" x14ac:dyDescent="0.2">
      <c r="B159" s="2">
        <v>151</v>
      </c>
      <c r="C159" s="1">
        <v>14</v>
      </c>
      <c r="D159" s="155">
        <v>43136</v>
      </c>
      <c r="E159" s="156">
        <v>69</v>
      </c>
      <c r="F159" s="3">
        <v>953</v>
      </c>
      <c r="G159" s="158" t="s">
        <v>171</v>
      </c>
      <c r="H159" s="8" t="s">
        <v>30</v>
      </c>
      <c r="I159" s="3" t="s">
        <v>7</v>
      </c>
      <c r="J159" s="8"/>
      <c r="K159" s="12" t="s">
        <v>8</v>
      </c>
      <c r="L159" s="99"/>
      <c r="M159" s="40"/>
      <c r="N159" s="77"/>
      <c r="P159" s="107"/>
      <c r="Q159" s="41"/>
      <c r="R159" s="41"/>
      <c r="S159" s="71"/>
      <c r="T159" s="108"/>
      <c r="V159" s="125">
        <f>7848.65+8.18</f>
        <v>7856.83</v>
      </c>
      <c r="W159" s="71">
        <v>1774.06</v>
      </c>
      <c r="X159" s="42">
        <f t="shared" si="56"/>
        <v>7856.83</v>
      </c>
      <c r="Y159" s="115">
        <f t="shared" si="57"/>
        <v>1774.06</v>
      </c>
      <c r="AA159" s="120">
        <f t="shared" si="58"/>
        <v>9630.89</v>
      </c>
      <c r="AB159" s="42">
        <f t="shared" si="59"/>
        <v>0</v>
      </c>
      <c r="AC159" s="42">
        <f t="shared" si="60"/>
        <v>9630.89</v>
      </c>
      <c r="AD159" s="121">
        <f t="shared" si="61"/>
        <v>100</v>
      </c>
    </row>
    <row r="160" spans="2:30" x14ac:dyDescent="0.2">
      <c r="B160" s="2">
        <v>152</v>
      </c>
      <c r="C160" s="1">
        <v>15</v>
      </c>
      <c r="D160" s="155">
        <v>43136</v>
      </c>
      <c r="E160" s="156">
        <v>69</v>
      </c>
      <c r="F160" s="3">
        <v>954</v>
      </c>
      <c r="G160" s="158" t="s">
        <v>172</v>
      </c>
      <c r="H160" s="8" t="s">
        <v>30</v>
      </c>
      <c r="I160" s="3" t="s">
        <v>7</v>
      </c>
      <c r="J160" s="8"/>
      <c r="K160" s="12" t="s">
        <v>8</v>
      </c>
      <c r="L160" s="99"/>
      <c r="M160" s="40"/>
      <c r="N160" s="77"/>
      <c r="P160" s="107"/>
      <c r="Q160" s="41"/>
      <c r="R160" s="41"/>
      <c r="S160" s="71"/>
      <c r="T160" s="108"/>
      <c r="V160" s="125">
        <f>7848.65+8.18</f>
        <v>7856.83</v>
      </c>
      <c r="W160" s="71">
        <v>1774.06</v>
      </c>
      <c r="X160" s="42">
        <f t="shared" si="56"/>
        <v>7856.83</v>
      </c>
      <c r="Y160" s="115">
        <f t="shared" si="57"/>
        <v>1774.06</v>
      </c>
      <c r="AA160" s="120">
        <f t="shared" si="58"/>
        <v>9630.89</v>
      </c>
      <c r="AB160" s="42">
        <f t="shared" si="59"/>
        <v>0</v>
      </c>
      <c r="AC160" s="42">
        <f t="shared" si="60"/>
        <v>9630.89</v>
      </c>
      <c r="AD160" s="121">
        <f t="shared" si="61"/>
        <v>100</v>
      </c>
    </row>
    <row r="161" spans="2:30" x14ac:dyDescent="0.2">
      <c r="B161" s="2">
        <v>153</v>
      </c>
      <c r="C161" s="1">
        <v>16</v>
      </c>
      <c r="D161" s="155">
        <v>43136</v>
      </c>
      <c r="E161" s="156">
        <v>70</v>
      </c>
      <c r="F161" s="3">
        <v>955</v>
      </c>
      <c r="G161" s="158" t="s">
        <v>173</v>
      </c>
      <c r="H161" s="8" t="s">
        <v>28</v>
      </c>
      <c r="I161" s="3" t="s">
        <v>26</v>
      </c>
      <c r="J161" s="8"/>
      <c r="K161" s="12" t="s">
        <v>8</v>
      </c>
      <c r="L161" s="99"/>
      <c r="M161" s="40"/>
      <c r="N161" s="77"/>
      <c r="P161" s="107"/>
      <c r="Q161" s="41"/>
      <c r="R161" s="41"/>
      <c r="S161" s="71"/>
      <c r="T161" s="108"/>
      <c r="V161" s="125">
        <f>9088.65+8.18</f>
        <v>9096.83</v>
      </c>
      <c r="W161" s="71">
        <v>1774.06</v>
      </c>
      <c r="X161" s="42">
        <f t="shared" si="56"/>
        <v>9096.83</v>
      </c>
      <c r="Y161" s="115">
        <f t="shared" si="57"/>
        <v>1774.06</v>
      </c>
      <c r="AA161" s="120">
        <f t="shared" si="58"/>
        <v>10870.89</v>
      </c>
      <c r="AB161" s="42">
        <f t="shared" si="59"/>
        <v>0</v>
      </c>
      <c r="AC161" s="42">
        <f t="shared" si="60"/>
        <v>10870.89</v>
      </c>
      <c r="AD161" s="121">
        <f t="shared" si="61"/>
        <v>100</v>
      </c>
    </row>
    <row r="162" spans="2:30" x14ac:dyDescent="0.2">
      <c r="B162" s="2">
        <v>154</v>
      </c>
      <c r="D162" s="155"/>
      <c r="E162" s="156"/>
      <c r="F162" s="3"/>
      <c r="G162" s="158"/>
      <c r="H162" s="8"/>
      <c r="I162" s="3"/>
      <c r="J162" s="8"/>
      <c r="K162" s="12"/>
      <c r="L162" s="99"/>
      <c r="M162" s="40"/>
      <c r="N162" s="77"/>
      <c r="P162" s="107"/>
      <c r="Q162" s="41"/>
      <c r="R162" s="41"/>
      <c r="S162" s="71"/>
      <c r="T162" s="108"/>
      <c r="V162" s="125"/>
      <c r="W162" s="71"/>
      <c r="X162" s="42"/>
      <c r="Y162" s="115"/>
      <c r="AA162" s="120"/>
      <c r="AB162" s="42"/>
      <c r="AC162" s="42"/>
      <c r="AD162" s="121"/>
    </row>
    <row r="163" spans="2:30" x14ac:dyDescent="0.2">
      <c r="B163" s="2">
        <v>155</v>
      </c>
      <c r="C163" s="1">
        <v>1</v>
      </c>
      <c r="D163" s="155">
        <v>43143</v>
      </c>
      <c r="E163" s="156">
        <v>70</v>
      </c>
      <c r="F163" s="3">
        <v>956</v>
      </c>
      <c r="G163" s="158" t="s">
        <v>174</v>
      </c>
      <c r="H163" s="8" t="s">
        <v>18</v>
      </c>
      <c r="I163" s="3" t="s">
        <v>7</v>
      </c>
      <c r="J163" s="8"/>
      <c r="K163" s="12" t="s">
        <v>8</v>
      </c>
      <c r="L163" s="99"/>
      <c r="M163" s="40"/>
      <c r="N163" s="77"/>
      <c r="P163" s="107"/>
      <c r="Q163" s="41"/>
      <c r="R163" s="41"/>
      <c r="S163" s="71"/>
      <c r="T163" s="108"/>
      <c r="V163" s="125">
        <f>8554.65+8.18</f>
        <v>8562.83</v>
      </c>
      <c r="W163" s="71">
        <v>1774.06</v>
      </c>
      <c r="X163" s="42">
        <f t="shared" ref="X163:X178" si="62">V163-S163</f>
        <v>8562.83</v>
      </c>
      <c r="Y163" s="115">
        <f t="shared" ref="Y163:Y178" si="63">W163-T163</f>
        <v>1774.06</v>
      </c>
      <c r="AA163" s="120">
        <f t="shared" ref="AA163:AA178" si="64">V163+W163</f>
        <v>10336.89</v>
      </c>
      <c r="AB163" s="42">
        <f t="shared" ref="AB163:AB178" si="65">(S163+T163)</f>
        <v>0</v>
      </c>
      <c r="AC163" s="42">
        <f t="shared" ref="AC163:AC178" si="66">AA163-AB163</f>
        <v>10336.89</v>
      </c>
      <c r="AD163" s="121">
        <f t="shared" ref="AD163:AD178" si="67">AC163/AA163*100</f>
        <v>100</v>
      </c>
    </row>
    <row r="164" spans="2:30" x14ac:dyDescent="0.2">
      <c r="B164" s="2">
        <v>156</v>
      </c>
      <c r="C164" s="1">
        <v>2</v>
      </c>
      <c r="D164" s="155">
        <v>43143</v>
      </c>
      <c r="E164" s="156">
        <v>70</v>
      </c>
      <c r="F164" s="3">
        <v>957</v>
      </c>
      <c r="G164" s="158" t="s">
        <v>175</v>
      </c>
      <c r="H164" s="8" t="s">
        <v>28</v>
      </c>
      <c r="I164" s="3" t="s">
        <v>23</v>
      </c>
      <c r="J164" s="8"/>
      <c r="K164" s="12" t="s">
        <v>8</v>
      </c>
      <c r="L164" s="99"/>
      <c r="M164" s="40"/>
      <c r="N164" s="77"/>
      <c r="P164" s="107"/>
      <c r="Q164" s="41"/>
      <c r="R164" s="41"/>
      <c r="S164" s="71"/>
      <c r="T164" s="108"/>
      <c r="V164" s="125">
        <f>9088.65+8.18</f>
        <v>9096.83</v>
      </c>
      <c r="W164" s="71">
        <v>1774.06</v>
      </c>
      <c r="X164" s="42">
        <f t="shared" si="62"/>
        <v>9096.83</v>
      </c>
      <c r="Y164" s="115">
        <f t="shared" si="63"/>
        <v>1774.06</v>
      </c>
      <c r="AA164" s="120">
        <f t="shared" si="64"/>
        <v>10870.89</v>
      </c>
      <c r="AB164" s="42">
        <f t="shared" si="65"/>
        <v>0</v>
      </c>
      <c r="AC164" s="42">
        <f t="shared" si="66"/>
        <v>10870.89</v>
      </c>
      <c r="AD164" s="121">
        <f t="shared" si="67"/>
        <v>100</v>
      </c>
    </row>
    <row r="165" spans="2:30" x14ac:dyDescent="0.2">
      <c r="B165" s="2">
        <v>157</v>
      </c>
      <c r="C165" s="1">
        <v>3</v>
      </c>
      <c r="D165" s="155">
        <v>43143</v>
      </c>
      <c r="E165" s="156">
        <v>70</v>
      </c>
      <c r="F165" s="3">
        <v>958</v>
      </c>
      <c r="G165" s="158" t="s">
        <v>176</v>
      </c>
      <c r="H165" s="8" t="s">
        <v>18</v>
      </c>
      <c r="I165" s="3" t="s">
        <v>7</v>
      </c>
      <c r="J165" s="8"/>
      <c r="K165" s="12" t="s">
        <v>8</v>
      </c>
      <c r="L165" s="99"/>
      <c r="M165" s="40"/>
      <c r="N165" s="77"/>
      <c r="P165" s="107"/>
      <c r="Q165" s="41"/>
      <c r="R165" s="41"/>
      <c r="S165" s="71"/>
      <c r="T165" s="108"/>
      <c r="V165" s="125">
        <f>8554.65+8.18</f>
        <v>8562.83</v>
      </c>
      <c r="W165" s="71">
        <v>1774.06</v>
      </c>
      <c r="X165" s="42">
        <f t="shared" si="62"/>
        <v>8562.83</v>
      </c>
      <c r="Y165" s="115">
        <f t="shared" si="63"/>
        <v>1774.06</v>
      </c>
      <c r="AA165" s="120">
        <f t="shared" si="64"/>
        <v>10336.89</v>
      </c>
      <c r="AB165" s="42">
        <f t="shared" si="65"/>
        <v>0</v>
      </c>
      <c r="AC165" s="42">
        <f t="shared" si="66"/>
        <v>10336.89</v>
      </c>
      <c r="AD165" s="121">
        <f t="shared" si="67"/>
        <v>100</v>
      </c>
    </row>
    <row r="166" spans="2:30" x14ac:dyDescent="0.2">
      <c r="B166" s="2">
        <v>158</v>
      </c>
      <c r="C166" s="1">
        <v>4</v>
      </c>
      <c r="D166" s="155">
        <v>43143</v>
      </c>
      <c r="E166" s="156">
        <v>70</v>
      </c>
      <c r="F166" s="3">
        <v>959</v>
      </c>
      <c r="G166" s="158" t="s">
        <v>177</v>
      </c>
      <c r="H166" s="8" t="s">
        <v>18</v>
      </c>
      <c r="I166" s="3" t="s">
        <v>7</v>
      </c>
      <c r="J166" s="8"/>
      <c r="K166" s="12" t="s">
        <v>8</v>
      </c>
      <c r="L166" s="99"/>
      <c r="M166" s="40"/>
      <c r="N166" s="77"/>
      <c r="P166" s="107"/>
      <c r="Q166" s="41"/>
      <c r="R166" s="41"/>
      <c r="S166" s="71"/>
      <c r="T166" s="108"/>
      <c r="V166" s="125">
        <f>8554.65+8.18</f>
        <v>8562.83</v>
      </c>
      <c r="W166" s="71">
        <v>1774.06</v>
      </c>
      <c r="X166" s="42">
        <f t="shared" si="62"/>
        <v>8562.83</v>
      </c>
      <c r="Y166" s="115">
        <f t="shared" si="63"/>
        <v>1774.06</v>
      </c>
      <c r="AA166" s="120">
        <f t="shared" si="64"/>
        <v>10336.89</v>
      </c>
      <c r="AB166" s="42">
        <f t="shared" si="65"/>
        <v>0</v>
      </c>
      <c r="AC166" s="42">
        <f t="shared" si="66"/>
        <v>10336.89</v>
      </c>
      <c r="AD166" s="121">
        <f t="shared" si="67"/>
        <v>100</v>
      </c>
    </row>
    <row r="167" spans="2:30" x14ac:dyDescent="0.2">
      <c r="B167" s="2">
        <v>159</v>
      </c>
      <c r="C167" s="1">
        <v>5</v>
      </c>
      <c r="D167" s="155">
        <v>43143</v>
      </c>
      <c r="E167" s="156">
        <v>70</v>
      </c>
      <c r="F167" s="3">
        <v>960</v>
      </c>
      <c r="G167" s="158" t="s">
        <v>178</v>
      </c>
      <c r="H167" s="8" t="s">
        <v>28</v>
      </c>
      <c r="I167" s="3" t="s">
        <v>26</v>
      </c>
      <c r="J167" s="8"/>
      <c r="K167" s="12" t="s">
        <v>8</v>
      </c>
      <c r="L167" s="99"/>
      <c r="M167" s="40"/>
      <c r="N167" s="77"/>
      <c r="P167" s="107"/>
      <c r="Q167" s="41"/>
      <c r="R167" s="41"/>
      <c r="S167" s="71"/>
      <c r="T167" s="108"/>
      <c r="V167" s="125">
        <f>9088.65+8.18</f>
        <v>9096.83</v>
      </c>
      <c r="W167" s="71">
        <v>1774.06</v>
      </c>
      <c r="X167" s="42">
        <f t="shared" si="62"/>
        <v>9096.83</v>
      </c>
      <c r="Y167" s="115">
        <f t="shared" si="63"/>
        <v>1774.06</v>
      </c>
      <c r="AA167" s="120">
        <f t="shared" si="64"/>
        <v>10870.89</v>
      </c>
      <c r="AB167" s="42">
        <f t="shared" si="65"/>
        <v>0</v>
      </c>
      <c r="AC167" s="42">
        <f t="shared" si="66"/>
        <v>10870.89</v>
      </c>
      <c r="AD167" s="121">
        <f t="shared" si="67"/>
        <v>100</v>
      </c>
    </row>
    <row r="168" spans="2:30" x14ac:dyDescent="0.2">
      <c r="B168" s="2">
        <v>160</v>
      </c>
      <c r="C168" s="1">
        <v>6</v>
      </c>
      <c r="D168" s="155">
        <v>43143</v>
      </c>
      <c r="E168" s="156">
        <v>70</v>
      </c>
      <c r="F168" s="3">
        <v>961</v>
      </c>
      <c r="G168" s="158" t="s">
        <v>179</v>
      </c>
      <c r="H168" s="8" t="s">
        <v>18</v>
      </c>
      <c r="I168" s="3" t="s">
        <v>7</v>
      </c>
      <c r="J168" s="8"/>
      <c r="K168" s="12" t="s">
        <v>8</v>
      </c>
      <c r="L168" s="99"/>
      <c r="M168" s="40"/>
      <c r="N168" s="77"/>
      <c r="P168" s="107"/>
      <c r="Q168" s="41"/>
      <c r="R168" s="41"/>
      <c r="S168" s="71"/>
      <c r="T168" s="108"/>
      <c r="V168" s="125">
        <f>8554.65+8.18</f>
        <v>8562.83</v>
      </c>
      <c r="W168" s="71">
        <v>1774.06</v>
      </c>
      <c r="X168" s="42">
        <f t="shared" si="62"/>
        <v>8562.83</v>
      </c>
      <c r="Y168" s="115">
        <f t="shared" si="63"/>
        <v>1774.06</v>
      </c>
      <c r="AA168" s="120">
        <f t="shared" si="64"/>
        <v>10336.89</v>
      </c>
      <c r="AB168" s="42">
        <f t="shared" si="65"/>
        <v>0</v>
      </c>
      <c r="AC168" s="42">
        <f t="shared" si="66"/>
        <v>10336.89</v>
      </c>
      <c r="AD168" s="121">
        <f t="shared" si="67"/>
        <v>100</v>
      </c>
    </row>
    <row r="169" spans="2:30" x14ac:dyDescent="0.2">
      <c r="B169" s="2">
        <v>161</v>
      </c>
      <c r="C169" s="1">
        <v>7</v>
      </c>
      <c r="D169" s="155">
        <v>43143</v>
      </c>
      <c r="E169" s="156">
        <v>70</v>
      </c>
      <c r="F169" s="3">
        <v>963</v>
      </c>
      <c r="G169" s="158" t="s">
        <v>180</v>
      </c>
      <c r="H169" s="8" t="s">
        <v>28</v>
      </c>
      <c r="I169" s="3" t="s">
        <v>26</v>
      </c>
      <c r="J169" s="8"/>
      <c r="K169" s="12" t="s">
        <v>8</v>
      </c>
      <c r="L169" s="99"/>
      <c r="M169" s="40"/>
      <c r="N169" s="77"/>
      <c r="P169" s="107"/>
      <c r="Q169" s="41"/>
      <c r="R169" s="41"/>
      <c r="S169" s="71"/>
      <c r="T169" s="108"/>
      <c r="V169" s="125">
        <f>9088.65+8.18</f>
        <v>9096.83</v>
      </c>
      <c r="W169" s="71">
        <v>1774.06</v>
      </c>
      <c r="X169" s="42">
        <f t="shared" si="62"/>
        <v>9096.83</v>
      </c>
      <c r="Y169" s="115">
        <f t="shared" si="63"/>
        <v>1774.06</v>
      </c>
      <c r="AA169" s="120">
        <f t="shared" si="64"/>
        <v>10870.89</v>
      </c>
      <c r="AB169" s="42">
        <f t="shared" si="65"/>
        <v>0</v>
      </c>
      <c r="AC169" s="42">
        <f t="shared" si="66"/>
        <v>10870.89</v>
      </c>
      <c r="AD169" s="121">
        <f t="shared" si="67"/>
        <v>100</v>
      </c>
    </row>
    <row r="170" spans="2:30" x14ac:dyDescent="0.2">
      <c r="B170" s="2">
        <v>162</v>
      </c>
      <c r="C170" s="1">
        <v>8</v>
      </c>
      <c r="D170" s="155">
        <v>43143</v>
      </c>
      <c r="E170" s="156">
        <v>70</v>
      </c>
      <c r="F170" s="3">
        <v>964</v>
      </c>
      <c r="G170" s="158" t="s">
        <v>181</v>
      </c>
      <c r="H170" s="8" t="s">
        <v>18</v>
      </c>
      <c r="I170" s="3" t="s">
        <v>7</v>
      </c>
      <c r="J170" s="8"/>
      <c r="K170" s="12" t="s">
        <v>8</v>
      </c>
      <c r="L170" s="99"/>
      <c r="M170" s="40"/>
      <c r="N170" s="77"/>
      <c r="P170" s="107"/>
      <c r="Q170" s="41"/>
      <c r="R170" s="41"/>
      <c r="S170" s="71"/>
      <c r="T170" s="108"/>
      <c r="V170" s="125">
        <f>8554.65+8.18</f>
        <v>8562.83</v>
      </c>
      <c r="W170" s="71">
        <v>1774.06</v>
      </c>
      <c r="X170" s="42">
        <f t="shared" si="62"/>
        <v>8562.83</v>
      </c>
      <c r="Y170" s="115">
        <f t="shared" si="63"/>
        <v>1774.06</v>
      </c>
      <c r="AA170" s="120">
        <f t="shared" si="64"/>
        <v>10336.89</v>
      </c>
      <c r="AB170" s="42">
        <f t="shared" si="65"/>
        <v>0</v>
      </c>
      <c r="AC170" s="42">
        <f t="shared" si="66"/>
        <v>10336.89</v>
      </c>
      <c r="AD170" s="121">
        <f t="shared" si="67"/>
        <v>100</v>
      </c>
    </row>
    <row r="171" spans="2:30" x14ac:dyDescent="0.2">
      <c r="B171" s="2">
        <v>163</v>
      </c>
      <c r="C171" s="1">
        <v>9</v>
      </c>
      <c r="D171" s="155">
        <v>43143</v>
      </c>
      <c r="E171" s="156">
        <v>70</v>
      </c>
      <c r="F171" s="3">
        <v>965</v>
      </c>
      <c r="G171" s="158" t="s">
        <v>182</v>
      </c>
      <c r="H171" s="8" t="s">
        <v>28</v>
      </c>
      <c r="I171" s="3" t="s">
        <v>26</v>
      </c>
      <c r="J171" s="8"/>
      <c r="K171" s="12" t="s">
        <v>8</v>
      </c>
      <c r="L171" s="99"/>
      <c r="M171" s="40"/>
      <c r="N171" s="77"/>
      <c r="P171" s="107"/>
      <c r="Q171" s="41"/>
      <c r="R171" s="41"/>
      <c r="S171" s="71"/>
      <c r="T171" s="108"/>
      <c r="V171" s="125">
        <f>9088.65+8.18</f>
        <v>9096.83</v>
      </c>
      <c r="W171" s="71">
        <v>1774.06</v>
      </c>
      <c r="X171" s="42">
        <f t="shared" si="62"/>
        <v>9096.83</v>
      </c>
      <c r="Y171" s="115">
        <f t="shared" si="63"/>
        <v>1774.06</v>
      </c>
      <c r="AA171" s="120">
        <f t="shared" si="64"/>
        <v>10870.89</v>
      </c>
      <c r="AB171" s="42">
        <f t="shared" si="65"/>
        <v>0</v>
      </c>
      <c r="AC171" s="42">
        <f t="shared" si="66"/>
        <v>10870.89</v>
      </c>
      <c r="AD171" s="121">
        <f t="shared" si="67"/>
        <v>100</v>
      </c>
    </row>
    <row r="172" spans="2:30" x14ac:dyDescent="0.2">
      <c r="B172" s="2">
        <v>164</v>
      </c>
      <c r="C172" s="1">
        <v>10</v>
      </c>
      <c r="D172" s="155">
        <v>43143</v>
      </c>
      <c r="E172" s="156">
        <v>70</v>
      </c>
      <c r="F172" s="3">
        <v>966</v>
      </c>
      <c r="G172" s="158" t="s">
        <v>183</v>
      </c>
      <c r="H172" s="8" t="s">
        <v>18</v>
      </c>
      <c r="I172" s="3" t="s">
        <v>7</v>
      </c>
      <c r="J172" s="8"/>
      <c r="K172" s="12" t="s">
        <v>8</v>
      </c>
      <c r="L172" s="99"/>
      <c r="M172" s="40"/>
      <c r="N172" s="77"/>
      <c r="P172" s="107"/>
      <c r="Q172" s="41"/>
      <c r="R172" s="41"/>
      <c r="S172" s="71"/>
      <c r="T172" s="108"/>
      <c r="V172" s="125">
        <f>8554.65+8.18</f>
        <v>8562.83</v>
      </c>
      <c r="W172" s="71">
        <v>1774.06</v>
      </c>
      <c r="X172" s="42">
        <f t="shared" si="62"/>
        <v>8562.83</v>
      </c>
      <c r="Y172" s="115">
        <f t="shared" si="63"/>
        <v>1774.06</v>
      </c>
      <c r="AA172" s="120">
        <f t="shared" si="64"/>
        <v>10336.89</v>
      </c>
      <c r="AB172" s="42">
        <f t="shared" si="65"/>
        <v>0</v>
      </c>
      <c r="AC172" s="42">
        <f t="shared" si="66"/>
        <v>10336.89</v>
      </c>
      <c r="AD172" s="121">
        <f t="shared" si="67"/>
        <v>100</v>
      </c>
    </row>
    <row r="173" spans="2:30" x14ac:dyDescent="0.2">
      <c r="B173" s="2">
        <v>165</v>
      </c>
      <c r="C173" s="1">
        <v>11</v>
      </c>
      <c r="D173" s="155">
        <v>43143</v>
      </c>
      <c r="E173" s="156">
        <v>70</v>
      </c>
      <c r="F173" s="3">
        <v>967</v>
      </c>
      <c r="G173" s="158" t="s">
        <v>184</v>
      </c>
      <c r="H173" s="8" t="s">
        <v>18</v>
      </c>
      <c r="I173" s="3" t="s">
        <v>7</v>
      </c>
      <c r="J173" s="8"/>
      <c r="K173" s="12" t="s">
        <v>8</v>
      </c>
      <c r="L173" s="99"/>
      <c r="M173" s="40"/>
      <c r="N173" s="77"/>
      <c r="P173" s="107"/>
      <c r="Q173" s="41"/>
      <c r="R173" s="41"/>
      <c r="S173" s="71"/>
      <c r="T173" s="108"/>
      <c r="V173" s="125">
        <f>8554.65+8.18</f>
        <v>8562.83</v>
      </c>
      <c r="W173" s="71">
        <v>1774.06</v>
      </c>
      <c r="X173" s="42">
        <f t="shared" si="62"/>
        <v>8562.83</v>
      </c>
      <c r="Y173" s="115">
        <f t="shared" si="63"/>
        <v>1774.06</v>
      </c>
      <c r="AA173" s="120">
        <f t="shared" si="64"/>
        <v>10336.89</v>
      </c>
      <c r="AB173" s="42">
        <f t="shared" si="65"/>
        <v>0</v>
      </c>
      <c r="AC173" s="42">
        <f t="shared" si="66"/>
        <v>10336.89</v>
      </c>
      <c r="AD173" s="121">
        <f t="shared" si="67"/>
        <v>100</v>
      </c>
    </row>
    <row r="174" spans="2:30" x14ac:dyDescent="0.2">
      <c r="B174" s="2">
        <v>166</v>
      </c>
      <c r="C174" s="1">
        <v>12</v>
      </c>
      <c r="D174" s="155">
        <v>43143</v>
      </c>
      <c r="E174" s="156">
        <v>70</v>
      </c>
      <c r="F174" s="3">
        <v>968</v>
      </c>
      <c r="G174" s="158" t="s">
        <v>185</v>
      </c>
      <c r="H174" s="8" t="s">
        <v>28</v>
      </c>
      <c r="I174" s="3" t="s">
        <v>23</v>
      </c>
      <c r="J174" s="8"/>
      <c r="K174" s="12" t="s">
        <v>8</v>
      </c>
      <c r="L174" s="99"/>
      <c r="M174" s="40"/>
      <c r="N174" s="77"/>
      <c r="P174" s="107"/>
      <c r="Q174" s="41"/>
      <c r="R174" s="41"/>
      <c r="S174" s="71"/>
      <c r="T174" s="108"/>
      <c r="V174" s="125">
        <f>9088.65+8.18</f>
        <v>9096.83</v>
      </c>
      <c r="W174" s="71">
        <v>1774.06</v>
      </c>
      <c r="X174" s="42">
        <f t="shared" si="62"/>
        <v>9096.83</v>
      </c>
      <c r="Y174" s="115">
        <f t="shared" si="63"/>
        <v>1774.06</v>
      </c>
      <c r="AA174" s="120">
        <f t="shared" si="64"/>
        <v>10870.89</v>
      </c>
      <c r="AB174" s="42">
        <f t="shared" si="65"/>
        <v>0</v>
      </c>
      <c r="AC174" s="42">
        <f t="shared" si="66"/>
        <v>10870.89</v>
      </c>
      <c r="AD174" s="121">
        <f t="shared" si="67"/>
        <v>100</v>
      </c>
    </row>
    <row r="175" spans="2:30" x14ac:dyDescent="0.2">
      <c r="B175" s="2">
        <v>167</v>
      </c>
      <c r="C175" s="1">
        <v>13</v>
      </c>
      <c r="D175" s="155">
        <v>43143</v>
      </c>
      <c r="E175" s="156">
        <v>70</v>
      </c>
      <c r="F175" s="3">
        <v>969</v>
      </c>
      <c r="G175" s="158" t="s">
        <v>186</v>
      </c>
      <c r="H175" s="8" t="s">
        <v>18</v>
      </c>
      <c r="I175" s="3" t="s">
        <v>7</v>
      </c>
      <c r="J175" s="8"/>
      <c r="K175" s="12" t="s">
        <v>8</v>
      </c>
      <c r="L175" s="99"/>
      <c r="M175" s="40"/>
      <c r="N175" s="77"/>
      <c r="P175" s="107"/>
      <c r="Q175" s="41"/>
      <c r="R175" s="41"/>
      <c r="S175" s="71"/>
      <c r="T175" s="108"/>
      <c r="V175" s="125">
        <f>8554.65+8.18</f>
        <v>8562.83</v>
      </c>
      <c r="W175" s="71">
        <v>1774.06</v>
      </c>
      <c r="X175" s="42">
        <f t="shared" si="62"/>
        <v>8562.83</v>
      </c>
      <c r="Y175" s="115">
        <f t="shared" si="63"/>
        <v>1774.06</v>
      </c>
      <c r="AA175" s="120">
        <f t="shared" si="64"/>
        <v>10336.89</v>
      </c>
      <c r="AB175" s="42">
        <f t="shared" si="65"/>
        <v>0</v>
      </c>
      <c r="AC175" s="42">
        <f t="shared" si="66"/>
        <v>10336.89</v>
      </c>
      <c r="AD175" s="121">
        <f t="shared" si="67"/>
        <v>100</v>
      </c>
    </row>
    <row r="176" spans="2:30" x14ac:dyDescent="0.2">
      <c r="B176" s="2">
        <v>168</v>
      </c>
      <c r="C176" s="1">
        <v>14</v>
      </c>
      <c r="D176" s="155">
        <v>43143</v>
      </c>
      <c r="E176" s="156">
        <v>70</v>
      </c>
      <c r="F176" s="3">
        <v>970</v>
      </c>
      <c r="G176" s="158" t="s">
        <v>187</v>
      </c>
      <c r="H176" s="8" t="s">
        <v>28</v>
      </c>
      <c r="I176" s="3" t="s">
        <v>23</v>
      </c>
      <c r="J176" s="8"/>
      <c r="K176" s="12" t="s">
        <v>8</v>
      </c>
      <c r="L176" s="99"/>
      <c r="M176" s="40"/>
      <c r="N176" s="77"/>
      <c r="P176" s="107"/>
      <c r="Q176" s="41"/>
      <c r="R176" s="41"/>
      <c r="S176" s="71"/>
      <c r="T176" s="108"/>
      <c r="V176" s="125">
        <f>9088.65+8.18</f>
        <v>9096.83</v>
      </c>
      <c r="W176" s="71">
        <v>1774.06</v>
      </c>
      <c r="X176" s="42">
        <f t="shared" si="62"/>
        <v>9096.83</v>
      </c>
      <c r="Y176" s="115">
        <f t="shared" si="63"/>
        <v>1774.06</v>
      </c>
      <c r="AA176" s="120">
        <f t="shared" si="64"/>
        <v>10870.89</v>
      </c>
      <c r="AB176" s="42">
        <f t="shared" si="65"/>
        <v>0</v>
      </c>
      <c r="AC176" s="42">
        <f t="shared" si="66"/>
        <v>10870.89</v>
      </c>
      <c r="AD176" s="121">
        <f t="shared" si="67"/>
        <v>100</v>
      </c>
    </row>
    <row r="177" spans="2:30" x14ac:dyDescent="0.2">
      <c r="B177" s="2">
        <v>169</v>
      </c>
      <c r="C177" s="1">
        <v>15</v>
      </c>
      <c r="D177" s="155">
        <v>43143</v>
      </c>
      <c r="E177" s="156">
        <v>71</v>
      </c>
      <c r="F177" s="3">
        <v>971</v>
      </c>
      <c r="G177" s="158" t="s">
        <v>188</v>
      </c>
      <c r="H177" s="8" t="s">
        <v>35</v>
      </c>
      <c r="I177" s="3" t="s">
        <v>7</v>
      </c>
      <c r="J177" s="8"/>
      <c r="K177" s="12" t="s">
        <v>8</v>
      </c>
      <c r="L177" s="99"/>
      <c r="M177" s="40"/>
      <c r="N177" s="77"/>
      <c r="P177" s="107"/>
      <c r="Q177" s="41"/>
      <c r="R177" s="41"/>
      <c r="S177" s="71"/>
      <c r="T177" s="108"/>
      <c r="V177" s="125">
        <f>10048.65+8.18</f>
        <v>10056.83</v>
      </c>
      <c r="W177" s="71">
        <v>1929.213</v>
      </c>
      <c r="X177" s="42">
        <f t="shared" si="62"/>
        <v>10056.83</v>
      </c>
      <c r="Y177" s="115">
        <f t="shared" si="63"/>
        <v>1929.213</v>
      </c>
      <c r="AA177" s="120">
        <f t="shared" si="64"/>
        <v>11986.043</v>
      </c>
      <c r="AB177" s="42">
        <f t="shared" si="65"/>
        <v>0</v>
      </c>
      <c r="AC177" s="42">
        <f t="shared" si="66"/>
        <v>11986.043</v>
      </c>
      <c r="AD177" s="121">
        <f t="shared" si="67"/>
        <v>100</v>
      </c>
    </row>
    <row r="178" spans="2:30" x14ac:dyDescent="0.2">
      <c r="B178" s="2">
        <v>170</v>
      </c>
      <c r="C178" s="1">
        <v>16</v>
      </c>
      <c r="D178" s="155">
        <v>43143</v>
      </c>
      <c r="E178" s="156">
        <v>71</v>
      </c>
      <c r="F178" s="3">
        <v>972</v>
      </c>
      <c r="G178" s="158" t="s">
        <v>189</v>
      </c>
      <c r="H178" s="8" t="s">
        <v>42</v>
      </c>
      <c r="I178" s="3" t="s">
        <v>7</v>
      </c>
      <c r="J178" s="8"/>
      <c r="K178" s="12" t="s">
        <v>8</v>
      </c>
      <c r="L178" s="99"/>
      <c r="M178" s="40"/>
      <c r="N178" s="77"/>
      <c r="P178" s="107"/>
      <c r="Q178" s="41"/>
      <c r="R178" s="41"/>
      <c r="S178" s="71"/>
      <c r="T178" s="108"/>
      <c r="V178" s="125">
        <f>7543.65+8.18</f>
        <v>7551.83</v>
      </c>
      <c r="W178" s="71">
        <v>1774.06</v>
      </c>
      <c r="X178" s="42">
        <f t="shared" si="62"/>
        <v>7551.83</v>
      </c>
      <c r="Y178" s="115">
        <f t="shared" si="63"/>
        <v>1774.06</v>
      </c>
      <c r="AA178" s="120">
        <f t="shared" si="64"/>
        <v>9325.89</v>
      </c>
      <c r="AB178" s="42">
        <f t="shared" si="65"/>
        <v>0</v>
      </c>
      <c r="AC178" s="42">
        <f t="shared" si="66"/>
        <v>9325.89</v>
      </c>
      <c r="AD178" s="121">
        <f t="shared" si="67"/>
        <v>100</v>
      </c>
    </row>
    <row r="179" spans="2:30" x14ac:dyDescent="0.2">
      <c r="B179" s="2">
        <v>171</v>
      </c>
      <c r="D179" s="155"/>
      <c r="E179" s="156"/>
      <c r="F179" s="3"/>
      <c r="G179" s="158"/>
      <c r="H179" s="8"/>
      <c r="I179" s="3"/>
      <c r="J179" s="8"/>
      <c r="K179" s="12"/>
      <c r="L179" s="99"/>
      <c r="M179" s="40"/>
      <c r="N179" s="77"/>
      <c r="P179" s="107"/>
      <c r="Q179" s="41"/>
      <c r="R179" s="41"/>
      <c r="S179" s="71"/>
      <c r="T179" s="108"/>
      <c r="V179" s="125"/>
      <c r="W179" s="71"/>
      <c r="X179" s="42"/>
      <c r="Y179" s="115"/>
      <c r="AA179" s="120"/>
      <c r="AB179" s="42"/>
      <c r="AC179" s="42"/>
      <c r="AD179" s="121"/>
    </row>
    <row r="180" spans="2:30" x14ac:dyDescent="0.2">
      <c r="B180" s="2">
        <v>172</v>
      </c>
      <c r="C180" s="1">
        <v>1</v>
      </c>
      <c r="D180" s="155">
        <v>43150</v>
      </c>
      <c r="E180" s="156">
        <v>71</v>
      </c>
      <c r="F180" s="3">
        <v>973</v>
      </c>
      <c r="G180" s="158" t="s">
        <v>190</v>
      </c>
      <c r="H180" s="8" t="s">
        <v>35</v>
      </c>
      <c r="I180" s="3" t="s">
        <v>7</v>
      </c>
      <c r="J180" s="8"/>
      <c r="K180" s="12" t="s">
        <v>8</v>
      </c>
      <c r="L180" s="99"/>
      <c r="M180" s="40"/>
      <c r="N180" s="77"/>
      <c r="P180" s="107"/>
      <c r="Q180" s="41"/>
      <c r="R180" s="41"/>
      <c r="S180" s="71"/>
      <c r="T180" s="108"/>
      <c r="V180" s="125">
        <f>10048.65+8.18</f>
        <v>10056.83</v>
      </c>
      <c r="W180" s="71">
        <v>1929.213</v>
      </c>
      <c r="X180" s="42">
        <f t="shared" ref="X180:X214" si="68">V180-S180</f>
        <v>10056.83</v>
      </c>
      <c r="Y180" s="115">
        <f t="shared" ref="Y180:Y214" si="69">W180-T180</f>
        <v>1929.213</v>
      </c>
      <c r="AA180" s="120">
        <f t="shared" ref="AA180:AA214" si="70">V180+W180</f>
        <v>11986.043</v>
      </c>
      <c r="AB180" s="42">
        <f t="shared" ref="AB180:AB214" si="71">(S180+T180)</f>
        <v>0</v>
      </c>
      <c r="AC180" s="42">
        <f t="shared" ref="AC180:AC214" si="72">AA180-AB180</f>
        <v>11986.043</v>
      </c>
      <c r="AD180" s="121">
        <f t="shared" ref="AD180:AD214" si="73">AC180/AA180*100</f>
        <v>100</v>
      </c>
    </row>
    <row r="181" spans="2:30" x14ac:dyDescent="0.2">
      <c r="B181" s="2">
        <v>173</v>
      </c>
      <c r="C181" s="1">
        <v>2</v>
      </c>
      <c r="D181" s="155">
        <v>43150</v>
      </c>
      <c r="E181" s="156">
        <v>71</v>
      </c>
      <c r="F181" s="3">
        <v>974</v>
      </c>
      <c r="G181" s="158" t="s">
        <v>191</v>
      </c>
      <c r="H181" s="8" t="s">
        <v>42</v>
      </c>
      <c r="I181" s="3" t="s">
        <v>7</v>
      </c>
      <c r="J181" s="8"/>
      <c r="K181" s="12" t="s">
        <v>8</v>
      </c>
      <c r="L181" s="99"/>
      <c r="M181" s="40"/>
      <c r="N181" s="77"/>
      <c r="P181" s="107"/>
      <c r="Q181" s="41"/>
      <c r="R181" s="41"/>
      <c r="S181" s="71"/>
      <c r="T181" s="108"/>
      <c r="V181" s="125">
        <f>7543.65+8.18</f>
        <v>7551.83</v>
      </c>
      <c r="W181" s="71">
        <v>1774.06</v>
      </c>
      <c r="X181" s="42">
        <f t="shared" si="68"/>
        <v>7551.83</v>
      </c>
      <c r="Y181" s="115">
        <f t="shared" si="69"/>
        <v>1774.06</v>
      </c>
      <c r="AA181" s="120">
        <f t="shared" si="70"/>
        <v>9325.89</v>
      </c>
      <c r="AB181" s="42">
        <f t="shared" si="71"/>
        <v>0</v>
      </c>
      <c r="AC181" s="42">
        <f t="shared" si="72"/>
        <v>9325.89</v>
      </c>
      <c r="AD181" s="121">
        <f t="shared" si="73"/>
        <v>100</v>
      </c>
    </row>
    <row r="182" spans="2:30" x14ac:dyDescent="0.2">
      <c r="B182" s="2">
        <v>174</v>
      </c>
      <c r="C182" s="1">
        <v>3</v>
      </c>
      <c r="D182" s="155">
        <v>43150</v>
      </c>
      <c r="E182" s="156">
        <v>71</v>
      </c>
      <c r="F182" s="3">
        <v>975</v>
      </c>
      <c r="G182" s="158" t="s">
        <v>192</v>
      </c>
      <c r="H182" s="8" t="s">
        <v>42</v>
      </c>
      <c r="I182" s="3" t="s">
        <v>7</v>
      </c>
      <c r="J182" s="8"/>
      <c r="K182" s="12" t="s">
        <v>8</v>
      </c>
      <c r="L182" s="99"/>
      <c r="M182" s="40"/>
      <c r="N182" s="77"/>
      <c r="P182" s="107"/>
      <c r="Q182" s="41"/>
      <c r="R182" s="41"/>
      <c r="S182" s="71"/>
      <c r="T182" s="108"/>
      <c r="V182" s="125">
        <f>7543.65+8.18</f>
        <v>7551.83</v>
      </c>
      <c r="W182" s="71">
        <v>1774.06</v>
      </c>
      <c r="X182" s="42">
        <f t="shared" si="68"/>
        <v>7551.83</v>
      </c>
      <c r="Y182" s="115">
        <f t="shared" si="69"/>
        <v>1774.06</v>
      </c>
      <c r="AA182" s="120">
        <f t="shared" si="70"/>
        <v>9325.89</v>
      </c>
      <c r="AB182" s="42">
        <f t="shared" si="71"/>
        <v>0</v>
      </c>
      <c r="AC182" s="42">
        <f t="shared" si="72"/>
        <v>9325.89</v>
      </c>
      <c r="AD182" s="121">
        <f t="shared" si="73"/>
        <v>100</v>
      </c>
    </row>
    <row r="183" spans="2:30" x14ac:dyDescent="0.2">
      <c r="B183" s="2">
        <v>175</v>
      </c>
      <c r="C183" s="1">
        <v>4</v>
      </c>
      <c r="D183" s="155">
        <v>43150</v>
      </c>
      <c r="E183" s="156">
        <v>71</v>
      </c>
      <c r="F183" s="3">
        <v>976</v>
      </c>
      <c r="G183" s="158" t="s">
        <v>193</v>
      </c>
      <c r="H183" s="8" t="s">
        <v>35</v>
      </c>
      <c r="I183" s="3" t="s">
        <v>7</v>
      </c>
      <c r="J183" s="8"/>
      <c r="K183" s="12" t="s">
        <v>8</v>
      </c>
      <c r="L183" s="99"/>
      <c r="M183" s="40"/>
      <c r="N183" s="77"/>
      <c r="P183" s="107"/>
      <c r="Q183" s="41"/>
      <c r="R183" s="41"/>
      <c r="S183" s="71"/>
      <c r="T183" s="108"/>
      <c r="V183" s="125">
        <f>10048.65+8.18</f>
        <v>10056.83</v>
      </c>
      <c r="W183" s="71">
        <v>1929.213</v>
      </c>
      <c r="X183" s="42">
        <f t="shared" si="68"/>
        <v>10056.83</v>
      </c>
      <c r="Y183" s="115">
        <f t="shared" si="69"/>
        <v>1929.213</v>
      </c>
      <c r="AA183" s="120">
        <f t="shared" si="70"/>
        <v>11986.043</v>
      </c>
      <c r="AB183" s="42">
        <f t="shared" si="71"/>
        <v>0</v>
      </c>
      <c r="AC183" s="42">
        <f t="shared" si="72"/>
        <v>11986.043</v>
      </c>
      <c r="AD183" s="121">
        <f t="shared" si="73"/>
        <v>100</v>
      </c>
    </row>
    <row r="184" spans="2:30" x14ac:dyDescent="0.2">
      <c r="B184" s="2">
        <v>176</v>
      </c>
      <c r="C184" s="1">
        <v>5</v>
      </c>
      <c r="D184" s="155">
        <v>43150</v>
      </c>
      <c r="E184" s="156">
        <v>71</v>
      </c>
      <c r="F184" s="3">
        <v>977</v>
      </c>
      <c r="G184" s="158" t="s">
        <v>194</v>
      </c>
      <c r="H184" s="8" t="s">
        <v>42</v>
      </c>
      <c r="I184" s="3" t="s">
        <v>7</v>
      </c>
      <c r="J184" s="8"/>
      <c r="K184" s="12" t="s">
        <v>8</v>
      </c>
      <c r="L184" s="99"/>
      <c r="M184" s="40"/>
      <c r="N184" s="77"/>
      <c r="P184" s="107"/>
      <c r="Q184" s="41"/>
      <c r="R184" s="41"/>
      <c r="S184" s="71"/>
      <c r="T184" s="108"/>
      <c r="V184" s="125">
        <f>7543.65+8.18</f>
        <v>7551.83</v>
      </c>
      <c r="W184" s="71">
        <v>1774.06</v>
      </c>
      <c r="X184" s="42">
        <f t="shared" si="68"/>
        <v>7551.83</v>
      </c>
      <c r="Y184" s="115">
        <f t="shared" si="69"/>
        <v>1774.06</v>
      </c>
      <c r="AA184" s="120">
        <f t="shared" si="70"/>
        <v>9325.89</v>
      </c>
      <c r="AB184" s="42">
        <f t="shared" si="71"/>
        <v>0</v>
      </c>
      <c r="AC184" s="42">
        <f t="shared" si="72"/>
        <v>9325.89</v>
      </c>
      <c r="AD184" s="121">
        <f t="shared" si="73"/>
        <v>100</v>
      </c>
    </row>
    <row r="185" spans="2:30" x14ac:dyDescent="0.2">
      <c r="B185" s="2">
        <v>177</v>
      </c>
      <c r="C185" s="1">
        <v>6</v>
      </c>
      <c r="D185" s="155">
        <v>43150</v>
      </c>
      <c r="E185" s="156">
        <v>71</v>
      </c>
      <c r="F185" s="3">
        <v>978</v>
      </c>
      <c r="G185" s="158" t="s">
        <v>195</v>
      </c>
      <c r="H185" s="8" t="s">
        <v>35</v>
      </c>
      <c r="I185" s="3" t="s">
        <v>23</v>
      </c>
      <c r="J185" s="8"/>
      <c r="K185" s="12" t="s">
        <v>8</v>
      </c>
      <c r="L185" s="99"/>
      <c r="M185" s="40"/>
      <c r="N185" s="77"/>
      <c r="P185" s="107"/>
      <c r="Q185" s="41"/>
      <c r="R185" s="41"/>
      <c r="S185" s="71"/>
      <c r="T185" s="108"/>
      <c r="V185" s="125">
        <f>10048.65+8.18</f>
        <v>10056.83</v>
      </c>
      <c r="W185" s="71">
        <v>1929.213</v>
      </c>
      <c r="X185" s="42">
        <f t="shared" si="68"/>
        <v>10056.83</v>
      </c>
      <c r="Y185" s="115">
        <f t="shared" si="69"/>
        <v>1929.213</v>
      </c>
      <c r="AA185" s="120">
        <f t="shared" si="70"/>
        <v>11986.043</v>
      </c>
      <c r="AB185" s="42">
        <f t="shared" si="71"/>
        <v>0</v>
      </c>
      <c r="AC185" s="42">
        <f t="shared" si="72"/>
        <v>11986.043</v>
      </c>
      <c r="AD185" s="121">
        <f t="shared" si="73"/>
        <v>100</v>
      </c>
    </row>
    <row r="186" spans="2:30" x14ac:dyDescent="0.2">
      <c r="B186" s="2">
        <v>178</v>
      </c>
      <c r="C186" s="1">
        <v>7</v>
      </c>
      <c r="D186" s="155">
        <v>43150</v>
      </c>
      <c r="E186" s="156">
        <v>72</v>
      </c>
      <c r="F186" s="3">
        <v>979</v>
      </c>
      <c r="G186" s="158" t="s">
        <v>196</v>
      </c>
      <c r="H186" s="8" t="s">
        <v>25</v>
      </c>
      <c r="I186" s="3" t="s">
        <v>7</v>
      </c>
      <c r="J186" s="8"/>
      <c r="K186" s="12" t="s">
        <v>8</v>
      </c>
      <c r="L186" s="99"/>
      <c r="M186" s="40"/>
      <c r="N186" s="77"/>
      <c r="P186" s="107"/>
      <c r="Q186" s="41"/>
      <c r="R186" s="41"/>
      <c r="S186" s="71"/>
      <c r="T186" s="108"/>
      <c r="V186" s="125">
        <f>8562.65+8.18</f>
        <v>8570.83</v>
      </c>
      <c r="W186" s="71">
        <v>1774.06</v>
      </c>
      <c r="X186" s="42">
        <f t="shared" si="68"/>
        <v>8570.83</v>
      </c>
      <c r="Y186" s="115">
        <f t="shared" si="69"/>
        <v>1774.06</v>
      </c>
      <c r="AA186" s="120">
        <f t="shared" si="70"/>
        <v>10344.89</v>
      </c>
      <c r="AB186" s="42">
        <f t="shared" si="71"/>
        <v>0</v>
      </c>
      <c r="AC186" s="42">
        <f t="shared" si="72"/>
        <v>10344.89</v>
      </c>
      <c r="AD186" s="121">
        <f t="shared" si="73"/>
        <v>100</v>
      </c>
    </row>
    <row r="187" spans="2:30" x14ac:dyDescent="0.2">
      <c r="B187" s="2">
        <v>179</v>
      </c>
      <c r="C187" s="1">
        <v>8</v>
      </c>
      <c r="D187" s="155">
        <v>43150</v>
      </c>
      <c r="E187" s="156">
        <v>72</v>
      </c>
      <c r="F187" s="3">
        <v>980</v>
      </c>
      <c r="G187" s="158" t="s">
        <v>197</v>
      </c>
      <c r="H187" s="8" t="s">
        <v>25</v>
      </c>
      <c r="I187" s="3" t="s">
        <v>7</v>
      </c>
      <c r="J187" s="8"/>
      <c r="K187" s="12" t="s">
        <v>8</v>
      </c>
      <c r="L187" s="99"/>
      <c r="M187" s="40"/>
      <c r="N187" s="77"/>
      <c r="P187" s="107"/>
      <c r="Q187" s="41"/>
      <c r="R187" s="41"/>
      <c r="S187" s="71"/>
      <c r="T187" s="108"/>
      <c r="V187" s="125">
        <f>8562.65+8.18</f>
        <v>8570.83</v>
      </c>
      <c r="W187" s="71">
        <v>1774.06</v>
      </c>
      <c r="X187" s="42">
        <f t="shared" si="68"/>
        <v>8570.83</v>
      </c>
      <c r="Y187" s="115">
        <f t="shared" si="69"/>
        <v>1774.06</v>
      </c>
      <c r="AA187" s="120">
        <f t="shared" si="70"/>
        <v>10344.89</v>
      </c>
      <c r="AB187" s="42">
        <f t="shared" si="71"/>
        <v>0</v>
      </c>
      <c r="AC187" s="42">
        <f t="shared" si="72"/>
        <v>10344.89</v>
      </c>
      <c r="AD187" s="121">
        <f t="shared" si="73"/>
        <v>100</v>
      </c>
    </row>
    <row r="188" spans="2:30" x14ac:dyDescent="0.2">
      <c r="B188" s="2">
        <v>180</v>
      </c>
      <c r="C188" s="1">
        <v>9</v>
      </c>
      <c r="D188" s="155">
        <v>43150</v>
      </c>
      <c r="E188" s="156">
        <v>72</v>
      </c>
      <c r="F188" s="3">
        <v>981</v>
      </c>
      <c r="G188" s="158" t="s">
        <v>198</v>
      </c>
      <c r="H188" s="8" t="s">
        <v>199</v>
      </c>
      <c r="I188" s="3" t="s">
        <v>23</v>
      </c>
      <c r="J188" s="8"/>
      <c r="K188" s="12" t="s">
        <v>8</v>
      </c>
      <c r="L188" s="99"/>
      <c r="M188" s="40"/>
      <c r="N188" s="77"/>
      <c r="P188" s="107"/>
      <c r="Q188" s="41"/>
      <c r="R188" s="41"/>
      <c r="S188" s="71"/>
      <c r="T188" s="108"/>
      <c r="V188" s="125">
        <f>8849.65+8.18</f>
        <v>8857.83</v>
      </c>
      <c r="W188" s="71">
        <v>1774.06</v>
      </c>
      <c r="X188" s="42">
        <f t="shared" si="68"/>
        <v>8857.83</v>
      </c>
      <c r="Y188" s="115">
        <f t="shared" si="69"/>
        <v>1774.06</v>
      </c>
      <c r="AA188" s="120">
        <f t="shared" si="70"/>
        <v>10631.89</v>
      </c>
      <c r="AB188" s="42">
        <f t="shared" si="71"/>
        <v>0</v>
      </c>
      <c r="AC188" s="42">
        <f t="shared" si="72"/>
        <v>10631.89</v>
      </c>
      <c r="AD188" s="121">
        <f t="shared" si="73"/>
        <v>100</v>
      </c>
    </row>
    <row r="189" spans="2:30" x14ac:dyDescent="0.2">
      <c r="B189" s="2">
        <v>181</v>
      </c>
      <c r="C189" s="1">
        <v>10</v>
      </c>
      <c r="D189" s="155">
        <v>43150</v>
      </c>
      <c r="E189" s="156">
        <v>72</v>
      </c>
      <c r="F189" s="3">
        <v>982</v>
      </c>
      <c r="G189" s="158" t="s">
        <v>200</v>
      </c>
      <c r="H189" s="8" t="s">
        <v>199</v>
      </c>
      <c r="I189" s="3" t="s">
        <v>23</v>
      </c>
      <c r="J189" s="8"/>
      <c r="K189" s="12" t="s">
        <v>8</v>
      </c>
      <c r="L189" s="99"/>
      <c r="M189" s="40"/>
      <c r="N189" s="77"/>
      <c r="P189" s="107"/>
      <c r="Q189" s="41"/>
      <c r="R189" s="41"/>
      <c r="S189" s="71"/>
      <c r="T189" s="108"/>
      <c r="V189" s="125">
        <f>8849.65+8.18</f>
        <v>8857.83</v>
      </c>
      <c r="W189" s="71">
        <v>1774.06</v>
      </c>
      <c r="X189" s="42">
        <f t="shared" si="68"/>
        <v>8857.83</v>
      </c>
      <c r="Y189" s="115">
        <f t="shared" si="69"/>
        <v>1774.06</v>
      </c>
      <c r="AA189" s="120">
        <f t="shared" si="70"/>
        <v>10631.89</v>
      </c>
      <c r="AB189" s="42">
        <f t="shared" si="71"/>
        <v>0</v>
      </c>
      <c r="AC189" s="42">
        <f t="shared" si="72"/>
        <v>10631.89</v>
      </c>
      <c r="AD189" s="121">
        <f t="shared" si="73"/>
        <v>100</v>
      </c>
    </row>
    <row r="190" spans="2:30" x14ac:dyDescent="0.2">
      <c r="B190" s="2">
        <v>182</v>
      </c>
      <c r="C190" s="1">
        <v>11</v>
      </c>
      <c r="D190" s="155">
        <v>43150</v>
      </c>
      <c r="E190" s="156">
        <v>72</v>
      </c>
      <c r="F190" s="3">
        <v>983</v>
      </c>
      <c r="G190" s="158" t="s">
        <v>201</v>
      </c>
      <c r="H190" s="8" t="s">
        <v>25</v>
      </c>
      <c r="I190" s="3" t="s">
        <v>23</v>
      </c>
      <c r="J190" s="8"/>
      <c r="K190" s="12" t="s">
        <v>8</v>
      </c>
      <c r="L190" s="99"/>
      <c r="M190" s="40"/>
      <c r="N190" s="77"/>
      <c r="P190" s="107"/>
      <c r="Q190" s="41"/>
      <c r="R190" s="41"/>
      <c r="S190" s="71"/>
      <c r="T190" s="108"/>
      <c r="V190" s="125">
        <f>8562.65+8.18</f>
        <v>8570.83</v>
      </c>
      <c r="W190" s="71">
        <v>1774.06</v>
      </c>
      <c r="X190" s="42">
        <f t="shared" si="68"/>
        <v>8570.83</v>
      </c>
      <c r="Y190" s="115">
        <f t="shared" si="69"/>
        <v>1774.06</v>
      </c>
      <c r="AA190" s="120">
        <f t="shared" si="70"/>
        <v>10344.89</v>
      </c>
      <c r="AB190" s="42">
        <f t="shared" si="71"/>
        <v>0</v>
      </c>
      <c r="AC190" s="42">
        <f t="shared" si="72"/>
        <v>10344.89</v>
      </c>
      <c r="AD190" s="121">
        <f t="shared" si="73"/>
        <v>100</v>
      </c>
    </row>
    <row r="191" spans="2:30" x14ac:dyDescent="0.2">
      <c r="B191" s="2">
        <v>183</v>
      </c>
      <c r="C191" s="1">
        <v>12</v>
      </c>
      <c r="D191" s="155">
        <v>43150</v>
      </c>
      <c r="E191" s="156">
        <v>72</v>
      </c>
      <c r="F191" s="3">
        <v>984</v>
      </c>
      <c r="G191" s="158" t="s">
        <v>202</v>
      </c>
      <c r="H191" s="8" t="s">
        <v>25</v>
      </c>
      <c r="I191" s="3" t="s">
        <v>23</v>
      </c>
      <c r="J191" s="8"/>
      <c r="K191" s="12" t="s">
        <v>8</v>
      </c>
      <c r="L191" s="99"/>
      <c r="M191" s="40"/>
      <c r="N191" s="77"/>
      <c r="P191" s="107"/>
      <c r="Q191" s="41"/>
      <c r="R191" s="41"/>
      <c r="S191" s="71"/>
      <c r="T191" s="108"/>
      <c r="V191" s="125">
        <f>8562.65+8.18</f>
        <v>8570.83</v>
      </c>
      <c r="W191" s="71">
        <v>1774.06</v>
      </c>
      <c r="X191" s="42">
        <f t="shared" si="68"/>
        <v>8570.83</v>
      </c>
      <c r="Y191" s="115">
        <f t="shared" si="69"/>
        <v>1774.06</v>
      </c>
      <c r="AA191" s="120">
        <f t="shared" si="70"/>
        <v>10344.89</v>
      </c>
      <c r="AB191" s="42">
        <f t="shared" si="71"/>
        <v>0</v>
      </c>
      <c r="AC191" s="42">
        <f t="shared" si="72"/>
        <v>10344.89</v>
      </c>
      <c r="AD191" s="121">
        <f t="shared" si="73"/>
        <v>100</v>
      </c>
    </row>
    <row r="192" spans="2:30" x14ac:dyDescent="0.2">
      <c r="B192" s="2">
        <v>184</v>
      </c>
      <c r="C192" s="1">
        <v>13</v>
      </c>
      <c r="D192" s="155">
        <v>43150</v>
      </c>
      <c r="E192" s="156">
        <v>72</v>
      </c>
      <c r="F192" s="3">
        <v>985</v>
      </c>
      <c r="G192" s="158" t="s">
        <v>203</v>
      </c>
      <c r="H192" s="8" t="s">
        <v>25</v>
      </c>
      <c r="I192" s="3" t="s">
        <v>23</v>
      </c>
      <c r="J192" s="8"/>
      <c r="K192" s="12" t="s">
        <v>8</v>
      </c>
      <c r="L192" s="99"/>
      <c r="M192" s="40"/>
      <c r="N192" s="77"/>
      <c r="P192" s="107"/>
      <c r="Q192" s="41"/>
      <c r="R192" s="41"/>
      <c r="S192" s="71"/>
      <c r="T192" s="108"/>
      <c r="V192" s="125">
        <f>8562.65+8.18</f>
        <v>8570.83</v>
      </c>
      <c r="W192" s="71">
        <v>1774.06</v>
      </c>
      <c r="X192" s="42">
        <f t="shared" si="68"/>
        <v>8570.83</v>
      </c>
      <c r="Y192" s="115">
        <f t="shared" si="69"/>
        <v>1774.06</v>
      </c>
      <c r="AA192" s="120">
        <f t="shared" si="70"/>
        <v>10344.89</v>
      </c>
      <c r="AB192" s="42">
        <f t="shared" si="71"/>
        <v>0</v>
      </c>
      <c r="AC192" s="42">
        <f t="shared" si="72"/>
        <v>10344.89</v>
      </c>
      <c r="AD192" s="121">
        <f t="shared" si="73"/>
        <v>100</v>
      </c>
    </row>
    <row r="193" spans="2:30" x14ac:dyDescent="0.2">
      <c r="B193" s="2">
        <v>185</v>
      </c>
      <c r="C193" s="1">
        <v>14</v>
      </c>
      <c r="D193" s="155">
        <v>43150</v>
      </c>
      <c r="E193" s="156">
        <v>72</v>
      </c>
      <c r="F193" s="3">
        <v>986</v>
      </c>
      <c r="G193" s="158" t="s">
        <v>204</v>
      </c>
      <c r="H193" s="8" t="s">
        <v>25</v>
      </c>
      <c r="I193" s="3" t="s">
        <v>26</v>
      </c>
      <c r="J193" s="8"/>
      <c r="K193" s="12" t="s">
        <v>8</v>
      </c>
      <c r="L193" s="99"/>
      <c r="M193" s="40"/>
      <c r="N193" s="77"/>
      <c r="P193" s="107"/>
      <c r="Q193" s="41"/>
      <c r="R193" s="41"/>
      <c r="S193" s="71"/>
      <c r="T193" s="108"/>
      <c r="V193" s="125">
        <f>8562.65+8.18</f>
        <v>8570.83</v>
      </c>
      <c r="W193" s="71">
        <v>1774.06</v>
      </c>
      <c r="X193" s="42">
        <f t="shared" si="68"/>
        <v>8570.83</v>
      </c>
      <c r="Y193" s="115">
        <f t="shared" si="69"/>
        <v>1774.06</v>
      </c>
      <c r="AA193" s="120">
        <f t="shared" si="70"/>
        <v>10344.89</v>
      </c>
      <c r="AB193" s="42">
        <f t="shared" si="71"/>
        <v>0</v>
      </c>
      <c r="AC193" s="42">
        <f t="shared" si="72"/>
        <v>10344.89</v>
      </c>
      <c r="AD193" s="121">
        <f t="shared" si="73"/>
        <v>100</v>
      </c>
    </row>
    <row r="194" spans="2:30" x14ac:dyDescent="0.2">
      <c r="B194" s="2">
        <v>186</v>
      </c>
      <c r="C194" s="1">
        <v>15</v>
      </c>
      <c r="D194" s="155">
        <v>43150</v>
      </c>
      <c r="E194" s="156">
        <v>72</v>
      </c>
      <c r="F194" s="3">
        <v>987</v>
      </c>
      <c r="G194" s="158" t="s">
        <v>205</v>
      </c>
      <c r="H194" s="8" t="s">
        <v>199</v>
      </c>
      <c r="I194" s="3" t="s">
        <v>23</v>
      </c>
      <c r="J194" s="8"/>
      <c r="K194" s="12" t="s">
        <v>8</v>
      </c>
      <c r="L194" s="99"/>
      <c r="M194" s="40"/>
      <c r="N194" s="77"/>
      <c r="P194" s="107"/>
      <c r="Q194" s="41"/>
      <c r="R194" s="41"/>
      <c r="S194" s="71"/>
      <c r="T194" s="108"/>
      <c r="V194" s="125">
        <f>8849.65+8.18</f>
        <v>8857.83</v>
      </c>
      <c r="W194" s="71">
        <v>1774.06</v>
      </c>
      <c r="X194" s="42">
        <f t="shared" si="68"/>
        <v>8857.83</v>
      </c>
      <c r="Y194" s="115">
        <f t="shared" si="69"/>
        <v>1774.06</v>
      </c>
      <c r="AA194" s="120">
        <f t="shared" si="70"/>
        <v>10631.89</v>
      </c>
      <c r="AB194" s="42">
        <f t="shared" si="71"/>
        <v>0</v>
      </c>
      <c r="AC194" s="42">
        <f t="shared" si="72"/>
        <v>10631.89</v>
      </c>
      <c r="AD194" s="121">
        <f t="shared" si="73"/>
        <v>100</v>
      </c>
    </row>
    <row r="195" spans="2:30" x14ac:dyDescent="0.2">
      <c r="B195" s="2">
        <v>187</v>
      </c>
      <c r="C195" s="1">
        <v>16</v>
      </c>
      <c r="D195" s="155">
        <v>43150</v>
      </c>
      <c r="E195" s="156">
        <v>72</v>
      </c>
      <c r="F195" s="3">
        <v>988</v>
      </c>
      <c r="G195" s="158" t="s">
        <v>206</v>
      </c>
      <c r="H195" s="8" t="s">
        <v>199</v>
      </c>
      <c r="I195" s="3" t="s">
        <v>23</v>
      </c>
      <c r="J195" s="8"/>
      <c r="K195" s="12" t="s">
        <v>8</v>
      </c>
      <c r="L195" s="99"/>
      <c r="M195" s="40"/>
      <c r="N195" s="77"/>
      <c r="P195" s="107"/>
      <c r="Q195" s="41"/>
      <c r="R195" s="41"/>
      <c r="S195" s="71"/>
      <c r="T195" s="108"/>
      <c r="V195" s="125">
        <f>8849.65+8.18</f>
        <v>8857.83</v>
      </c>
      <c r="W195" s="71">
        <v>1774.06</v>
      </c>
      <c r="X195" s="42">
        <f t="shared" si="68"/>
        <v>8857.83</v>
      </c>
      <c r="Y195" s="115">
        <f t="shared" si="69"/>
        <v>1774.06</v>
      </c>
      <c r="AA195" s="120">
        <f t="shared" si="70"/>
        <v>10631.89</v>
      </c>
      <c r="AB195" s="42">
        <f t="shared" si="71"/>
        <v>0</v>
      </c>
      <c r="AC195" s="42">
        <f t="shared" si="72"/>
        <v>10631.89</v>
      </c>
      <c r="AD195" s="121">
        <f t="shared" si="73"/>
        <v>100</v>
      </c>
    </row>
    <row r="196" spans="2:30" x14ac:dyDescent="0.2">
      <c r="B196" s="2">
        <v>188</v>
      </c>
      <c r="D196" s="155"/>
      <c r="E196" s="156">
        <v>72</v>
      </c>
      <c r="F196" s="3">
        <v>989</v>
      </c>
      <c r="G196" s="158" t="s">
        <v>207</v>
      </c>
      <c r="H196" s="8" t="s">
        <v>25</v>
      </c>
      <c r="I196" s="3" t="s">
        <v>26</v>
      </c>
      <c r="J196" s="8"/>
      <c r="K196" s="12" t="s">
        <v>8</v>
      </c>
      <c r="L196" s="99"/>
      <c r="M196" s="40"/>
      <c r="N196" s="77"/>
      <c r="P196" s="107"/>
      <c r="Q196" s="41"/>
      <c r="R196" s="41"/>
      <c r="S196" s="71"/>
      <c r="T196" s="108"/>
      <c r="V196" s="125">
        <f>8562.65+8.18</f>
        <v>8570.83</v>
      </c>
      <c r="W196" s="71">
        <v>1774.06</v>
      </c>
      <c r="X196" s="42">
        <f t="shared" si="68"/>
        <v>8570.83</v>
      </c>
      <c r="Y196" s="115">
        <f t="shared" si="69"/>
        <v>1774.06</v>
      </c>
      <c r="AA196" s="120">
        <f t="shared" si="70"/>
        <v>10344.89</v>
      </c>
      <c r="AB196" s="42">
        <f t="shared" si="71"/>
        <v>0</v>
      </c>
      <c r="AC196" s="42">
        <f t="shared" si="72"/>
        <v>10344.89</v>
      </c>
      <c r="AD196" s="121">
        <f t="shared" si="73"/>
        <v>100</v>
      </c>
    </row>
    <row r="197" spans="2:30" x14ac:dyDescent="0.2">
      <c r="B197" s="2">
        <v>189</v>
      </c>
      <c r="C197" s="1">
        <v>1</v>
      </c>
      <c r="D197" s="155">
        <v>43157</v>
      </c>
      <c r="E197" s="156">
        <v>72</v>
      </c>
      <c r="F197" s="3">
        <v>990</v>
      </c>
      <c r="G197" s="158" t="s">
        <v>208</v>
      </c>
      <c r="H197" s="8" t="s">
        <v>25</v>
      </c>
      <c r="I197" s="3" t="s">
        <v>26</v>
      </c>
      <c r="J197" s="8"/>
      <c r="K197" s="12" t="s">
        <v>8</v>
      </c>
      <c r="L197" s="99"/>
      <c r="M197" s="40"/>
      <c r="N197" s="77"/>
      <c r="P197" s="107"/>
      <c r="Q197" s="41"/>
      <c r="R197" s="41"/>
      <c r="S197" s="71"/>
      <c r="T197" s="108"/>
      <c r="V197" s="125">
        <f>8562.65+8.18</f>
        <v>8570.83</v>
      </c>
      <c r="W197" s="71">
        <v>1774.06</v>
      </c>
      <c r="X197" s="42">
        <f t="shared" si="68"/>
        <v>8570.83</v>
      </c>
      <c r="Y197" s="115">
        <f t="shared" si="69"/>
        <v>1774.06</v>
      </c>
      <c r="AA197" s="120">
        <f t="shared" si="70"/>
        <v>10344.89</v>
      </c>
      <c r="AB197" s="42">
        <f t="shared" si="71"/>
        <v>0</v>
      </c>
      <c r="AC197" s="42">
        <f t="shared" si="72"/>
        <v>10344.89</v>
      </c>
      <c r="AD197" s="121">
        <f t="shared" si="73"/>
        <v>100</v>
      </c>
    </row>
    <row r="198" spans="2:30" x14ac:dyDescent="0.2">
      <c r="B198" s="2">
        <v>190</v>
      </c>
      <c r="C198" s="1">
        <v>2</v>
      </c>
      <c r="D198" s="155">
        <v>43157</v>
      </c>
      <c r="E198" s="156">
        <v>73</v>
      </c>
      <c r="F198" s="3">
        <v>991</v>
      </c>
      <c r="G198" s="158" t="s">
        <v>209</v>
      </c>
      <c r="H198" s="8" t="s">
        <v>30</v>
      </c>
      <c r="I198" s="3" t="s">
        <v>7</v>
      </c>
      <c r="J198" s="8"/>
      <c r="K198" s="12" t="s">
        <v>8</v>
      </c>
      <c r="L198" s="99"/>
      <c r="M198" s="40"/>
      <c r="N198" s="77"/>
      <c r="P198" s="107"/>
      <c r="Q198" s="41"/>
      <c r="R198" s="41"/>
      <c r="S198" s="71"/>
      <c r="T198" s="108"/>
      <c r="V198" s="125">
        <f>7848.65+8.18</f>
        <v>7856.83</v>
      </c>
      <c r="W198" s="71">
        <v>1774.06</v>
      </c>
      <c r="X198" s="42">
        <f t="shared" si="68"/>
        <v>7856.83</v>
      </c>
      <c r="Y198" s="115">
        <f t="shared" si="69"/>
        <v>1774.06</v>
      </c>
      <c r="AA198" s="120">
        <f t="shared" si="70"/>
        <v>9630.89</v>
      </c>
      <c r="AB198" s="42">
        <f t="shared" si="71"/>
        <v>0</v>
      </c>
      <c r="AC198" s="42">
        <f t="shared" si="72"/>
        <v>9630.89</v>
      </c>
      <c r="AD198" s="121">
        <f t="shared" si="73"/>
        <v>100</v>
      </c>
    </row>
    <row r="199" spans="2:30" x14ac:dyDescent="0.2">
      <c r="B199" s="2">
        <v>191</v>
      </c>
      <c r="C199" s="1">
        <v>3</v>
      </c>
      <c r="D199" s="155">
        <v>43157</v>
      </c>
      <c r="E199" s="156">
        <v>73</v>
      </c>
      <c r="F199" s="3">
        <v>992</v>
      </c>
      <c r="G199" s="158" t="s">
        <v>210</v>
      </c>
      <c r="H199" s="8" t="s">
        <v>30</v>
      </c>
      <c r="I199" s="3" t="s">
        <v>7</v>
      </c>
      <c r="J199" s="8"/>
      <c r="K199" s="12" t="s">
        <v>8</v>
      </c>
      <c r="L199" s="99"/>
      <c r="M199" s="40"/>
      <c r="N199" s="77"/>
      <c r="P199" s="107"/>
      <c r="Q199" s="41"/>
      <c r="R199" s="41"/>
      <c r="S199" s="71"/>
      <c r="T199" s="108"/>
      <c r="V199" s="125">
        <f>7848.65+8.18</f>
        <v>7856.83</v>
      </c>
      <c r="W199" s="71">
        <v>1774.06</v>
      </c>
      <c r="X199" s="42">
        <f t="shared" si="68"/>
        <v>7856.83</v>
      </c>
      <c r="Y199" s="115">
        <f t="shared" si="69"/>
        <v>1774.06</v>
      </c>
      <c r="AA199" s="120">
        <f t="shared" si="70"/>
        <v>9630.89</v>
      </c>
      <c r="AB199" s="42">
        <f t="shared" si="71"/>
        <v>0</v>
      </c>
      <c r="AC199" s="42">
        <f t="shared" si="72"/>
        <v>9630.89</v>
      </c>
      <c r="AD199" s="121">
        <f t="shared" si="73"/>
        <v>100</v>
      </c>
    </row>
    <row r="200" spans="2:30" x14ac:dyDescent="0.2">
      <c r="B200" s="2">
        <v>192</v>
      </c>
      <c r="C200" s="1">
        <v>4</v>
      </c>
      <c r="D200" s="155">
        <v>43157</v>
      </c>
      <c r="E200" s="156">
        <v>73</v>
      </c>
      <c r="F200" s="3">
        <v>993</v>
      </c>
      <c r="G200" s="158" t="s">
        <v>211</v>
      </c>
      <c r="H200" s="8" t="s">
        <v>30</v>
      </c>
      <c r="I200" s="3" t="s">
        <v>7</v>
      </c>
      <c r="J200" s="8"/>
      <c r="K200" s="12" t="s">
        <v>8</v>
      </c>
      <c r="L200" s="99"/>
      <c r="M200" s="40"/>
      <c r="N200" s="77"/>
      <c r="P200" s="107"/>
      <c r="Q200" s="41"/>
      <c r="R200" s="41"/>
      <c r="S200" s="71"/>
      <c r="T200" s="108"/>
      <c r="V200" s="125">
        <f>7848.65+8.18</f>
        <v>7856.83</v>
      </c>
      <c r="W200" s="71">
        <v>1774.06</v>
      </c>
      <c r="X200" s="42">
        <f t="shared" si="68"/>
        <v>7856.83</v>
      </c>
      <c r="Y200" s="115">
        <f t="shared" si="69"/>
        <v>1774.06</v>
      </c>
      <c r="AA200" s="120">
        <f t="shared" si="70"/>
        <v>9630.89</v>
      </c>
      <c r="AB200" s="42">
        <f t="shared" si="71"/>
        <v>0</v>
      </c>
      <c r="AC200" s="42">
        <f t="shared" si="72"/>
        <v>9630.89</v>
      </c>
      <c r="AD200" s="121">
        <f t="shared" si="73"/>
        <v>100</v>
      </c>
    </row>
    <row r="201" spans="2:30" x14ac:dyDescent="0.2">
      <c r="B201" s="2">
        <v>193</v>
      </c>
      <c r="C201" s="1">
        <v>5</v>
      </c>
      <c r="D201" s="155">
        <v>43157</v>
      </c>
      <c r="E201" s="156">
        <v>73</v>
      </c>
      <c r="F201" s="3">
        <v>994</v>
      </c>
      <c r="G201" s="158" t="s">
        <v>212</v>
      </c>
      <c r="H201" s="8" t="s">
        <v>30</v>
      </c>
      <c r="I201" s="3" t="s">
        <v>7</v>
      </c>
      <c r="J201" s="8"/>
      <c r="K201" s="12" t="s">
        <v>8</v>
      </c>
      <c r="L201" s="99"/>
      <c r="M201" s="40"/>
      <c r="N201" s="77"/>
      <c r="P201" s="107"/>
      <c r="Q201" s="41"/>
      <c r="R201" s="41"/>
      <c r="S201" s="71"/>
      <c r="T201" s="108"/>
      <c r="V201" s="125">
        <f>7848.65+8.18</f>
        <v>7856.83</v>
      </c>
      <c r="W201" s="71">
        <v>1774.06</v>
      </c>
      <c r="X201" s="42">
        <f t="shared" si="68"/>
        <v>7856.83</v>
      </c>
      <c r="Y201" s="115">
        <f t="shared" si="69"/>
        <v>1774.06</v>
      </c>
      <c r="AA201" s="120">
        <f t="shared" si="70"/>
        <v>9630.89</v>
      </c>
      <c r="AB201" s="42">
        <f t="shared" si="71"/>
        <v>0</v>
      </c>
      <c r="AC201" s="42">
        <f t="shared" si="72"/>
        <v>9630.89</v>
      </c>
      <c r="AD201" s="121">
        <f t="shared" si="73"/>
        <v>100</v>
      </c>
    </row>
    <row r="202" spans="2:30" x14ac:dyDescent="0.2">
      <c r="B202" s="2">
        <v>194</v>
      </c>
      <c r="C202" s="1">
        <v>6</v>
      </c>
      <c r="D202" s="155">
        <v>43157</v>
      </c>
      <c r="E202" s="156">
        <v>73</v>
      </c>
      <c r="F202" s="3">
        <v>997</v>
      </c>
      <c r="G202" s="158" t="s">
        <v>213</v>
      </c>
      <c r="H202" s="8" t="s">
        <v>14</v>
      </c>
      <c r="I202" s="3" t="s">
        <v>7</v>
      </c>
      <c r="J202" s="8"/>
      <c r="K202" s="12" t="s">
        <v>8</v>
      </c>
      <c r="L202" s="99"/>
      <c r="M202" s="40"/>
      <c r="N202" s="77"/>
      <c r="P202" s="107"/>
      <c r="Q202" s="41"/>
      <c r="R202" s="41"/>
      <c r="S202" s="71"/>
      <c r="T202" s="108"/>
      <c r="V202" s="125">
        <f>8201.65+8.18</f>
        <v>8209.83</v>
      </c>
      <c r="W202" s="71">
        <v>1929.21</v>
      </c>
      <c r="X202" s="42">
        <f t="shared" si="68"/>
        <v>8209.83</v>
      </c>
      <c r="Y202" s="115">
        <f t="shared" si="69"/>
        <v>1929.21</v>
      </c>
      <c r="AA202" s="120">
        <f t="shared" si="70"/>
        <v>10139.040000000001</v>
      </c>
      <c r="AB202" s="42">
        <f t="shared" si="71"/>
        <v>0</v>
      </c>
      <c r="AC202" s="42">
        <f t="shared" si="72"/>
        <v>10139.040000000001</v>
      </c>
      <c r="AD202" s="121">
        <f t="shared" si="73"/>
        <v>100</v>
      </c>
    </row>
    <row r="203" spans="2:30" x14ac:dyDescent="0.2">
      <c r="B203" s="2">
        <v>195</v>
      </c>
      <c r="C203" s="1">
        <v>7</v>
      </c>
      <c r="D203" s="155">
        <v>43157</v>
      </c>
      <c r="E203" s="156">
        <v>73</v>
      </c>
      <c r="F203" s="3">
        <v>1001</v>
      </c>
      <c r="G203" s="158" t="s">
        <v>214</v>
      </c>
      <c r="H203" s="8" t="s">
        <v>14</v>
      </c>
      <c r="I203" s="3" t="s">
        <v>7</v>
      </c>
      <c r="J203" s="8"/>
      <c r="K203" s="12" t="s">
        <v>8</v>
      </c>
      <c r="L203" s="99"/>
      <c r="M203" s="40"/>
      <c r="N203" s="77"/>
      <c r="P203" s="107"/>
      <c r="Q203" s="41"/>
      <c r="R203" s="41"/>
      <c r="S203" s="71"/>
      <c r="T203" s="108"/>
      <c r="V203" s="125">
        <f>8201.65+8.18</f>
        <v>8209.83</v>
      </c>
      <c r="W203" s="71">
        <v>1929.21</v>
      </c>
      <c r="X203" s="42">
        <f t="shared" si="68"/>
        <v>8209.83</v>
      </c>
      <c r="Y203" s="115">
        <f t="shared" si="69"/>
        <v>1929.21</v>
      </c>
      <c r="AA203" s="120">
        <f t="shared" si="70"/>
        <v>10139.040000000001</v>
      </c>
      <c r="AB203" s="42">
        <f t="shared" si="71"/>
        <v>0</v>
      </c>
      <c r="AC203" s="42">
        <f t="shared" si="72"/>
        <v>10139.040000000001</v>
      </c>
      <c r="AD203" s="121">
        <f t="shared" si="73"/>
        <v>100</v>
      </c>
    </row>
    <row r="204" spans="2:30" x14ac:dyDescent="0.2">
      <c r="B204" s="2">
        <v>196</v>
      </c>
      <c r="C204" s="1">
        <v>8</v>
      </c>
      <c r="D204" s="155">
        <v>43157</v>
      </c>
      <c r="E204" s="156">
        <v>73</v>
      </c>
      <c r="F204" s="3">
        <v>1004</v>
      </c>
      <c r="G204" s="158" t="s">
        <v>215</v>
      </c>
      <c r="H204" s="8" t="s">
        <v>14</v>
      </c>
      <c r="I204" s="3" t="s">
        <v>7</v>
      </c>
      <c r="J204" s="8"/>
      <c r="K204" s="12" t="s">
        <v>8</v>
      </c>
      <c r="L204" s="99"/>
      <c r="M204" s="40"/>
      <c r="N204" s="77"/>
      <c r="P204" s="107"/>
      <c r="Q204" s="41"/>
      <c r="R204" s="41"/>
      <c r="S204" s="71"/>
      <c r="T204" s="108"/>
      <c r="V204" s="125">
        <f>8201.65+8.18</f>
        <v>8209.83</v>
      </c>
      <c r="W204" s="71">
        <v>1929.21</v>
      </c>
      <c r="X204" s="42">
        <f t="shared" si="68"/>
        <v>8209.83</v>
      </c>
      <c r="Y204" s="115">
        <f t="shared" si="69"/>
        <v>1929.21</v>
      </c>
      <c r="AA204" s="120">
        <f t="shared" si="70"/>
        <v>10139.040000000001</v>
      </c>
      <c r="AB204" s="42">
        <f t="shared" si="71"/>
        <v>0</v>
      </c>
      <c r="AC204" s="42">
        <f t="shared" si="72"/>
        <v>10139.040000000001</v>
      </c>
      <c r="AD204" s="121">
        <f t="shared" si="73"/>
        <v>100</v>
      </c>
    </row>
    <row r="205" spans="2:30" x14ac:dyDescent="0.2">
      <c r="B205" s="2">
        <v>197</v>
      </c>
      <c r="E205" s="156">
        <v>73</v>
      </c>
      <c r="F205" s="3">
        <v>1007</v>
      </c>
      <c r="G205" s="158" t="s">
        <v>216</v>
      </c>
      <c r="H205" s="8" t="s">
        <v>30</v>
      </c>
      <c r="I205" s="3" t="s">
        <v>159</v>
      </c>
      <c r="J205" s="8"/>
      <c r="K205" s="12" t="s">
        <v>160</v>
      </c>
      <c r="L205" s="99"/>
      <c r="M205" s="40"/>
      <c r="N205" s="77"/>
      <c r="P205" s="107"/>
      <c r="Q205" s="41"/>
      <c r="R205" s="41"/>
      <c r="S205" s="71"/>
      <c r="T205" s="108"/>
      <c r="V205" s="125">
        <v>0</v>
      </c>
      <c r="W205" s="71">
        <v>0</v>
      </c>
      <c r="X205" s="42">
        <f t="shared" si="68"/>
        <v>0</v>
      </c>
      <c r="Y205" s="115">
        <f t="shared" si="69"/>
        <v>0</v>
      </c>
      <c r="AA205" s="120">
        <f t="shared" si="70"/>
        <v>0</v>
      </c>
      <c r="AB205" s="42">
        <f t="shared" si="71"/>
        <v>0</v>
      </c>
      <c r="AC205" s="42">
        <f t="shared" si="72"/>
        <v>0</v>
      </c>
      <c r="AD205" s="121" t="e">
        <f t="shared" si="73"/>
        <v>#DIV/0!</v>
      </c>
    </row>
    <row r="206" spans="2:30" x14ac:dyDescent="0.2">
      <c r="B206" s="2">
        <v>198</v>
      </c>
      <c r="C206" s="1">
        <v>9</v>
      </c>
      <c r="D206" s="155">
        <v>43157</v>
      </c>
      <c r="E206" s="156">
        <v>73</v>
      </c>
      <c r="F206" s="3">
        <v>1008</v>
      </c>
      <c r="G206" s="158" t="s">
        <v>217</v>
      </c>
      <c r="H206" s="8" t="s">
        <v>30</v>
      </c>
      <c r="I206" s="3" t="s">
        <v>7</v>
      </c>
      <c r="J206" s="8"/>
      <c r="K206" s="12" t="s">
        <v>8</v>
      </c>
      <c r="L206" s="99"/>
      <c r="M206" s="40"/>
      <c r="N206" s="77"/>
      <c r="P206" s="107"/>
      <c r="Q206" s="41"/>
      <c r="R206" s="41"/>
      <c r="S206" s="71"/>
      <c r="T206" s="108"/>
      <c r="V206" s="125">
        <f>7848.65+8.18</f>
        <v>7856.83</v>
      </c>
      <c r="W206" s="71">
        <v>1774.06</v>
      </c>
      <c r="X206" s="42">
        <f t="shared" si="68"/>
        <v>7856.83</v>
      </c>
      <c r="Y206" s="115">
        <f t="shared" si="69"/>
        <v>1774.06</v>
      </c>
      <c r="AA206" s="120">
        <f t="shared" si="70"/>
        <v>9630.89</v>
      </c>
      <c r="AB206" s="42">
        <f t="shared" si="71"/>
        <v>0</v>
      </c>
      <c r="AC206" s="42">
        <f t="shared" si="72"/>
        <v>9630.89</v>
      </c>
      <c r="AD206" s="121">
        <f t="shared" si="73"/>
        <v>100</v>
      </c>
    </row>
    <row r="207" spans="2:30" x14ac:dyDescent="0.2">
      <c r="B207" s="2">
        <v>199</v>
      </c>
      <c r="C207" s="1">
        <v>10</v>
      </c>
      <c r="D207" s="155">
        <v>43157</v>
      </c>
      <c r="E207" s="156">
        <v>73</v>
      </c>
      <c r="F207" s="3">
        <v>1009</v>
      </c>
      <c r="G207" s="158" t="s">
        <v>218</v>
      </c>
      <c r="H207" s="8" t="s">
        <v>30</v>
      </c>
      <c r="I207" s="3" t="s">
        <v>7</v>
      </c>
      <c r="J207" s="8"/>
      <c r="K207" s="12" t="s">
        <v>8</v>
      </c>
      <c r="L207" s="99"/>
      <c r="M207" s="40"/>
      <c r="N207" s="77"/>
      <c r="P207" s="107"/>
      <c r="Q207" s="41"/>
      <c r="R207" s="41"/>
      <c r="S207" s="71"/>
      <c r="T207" s="108"/>
      <c r="V207" s="125">
        <f>7848.65+8.18</f>
        <v>7856.83</v>
      </c>
      <c r="W207" s="71">
        <v>1774.06</v>
      </c>
      <c r="X207" s="42">
        <f t="shared" si="68"/>
        <v>7856.83</v>
      </c>
      <c r="Y207" s="115">
        <f t="shared" si="69"/>
        <v>1774.06</v>
      </c>
      <c r="AA207" s="120">
        <f t="shared" si="70"/>
        <v>9630.89</v>
      </c>
      <c r="AB207" s="42">
        <f t="shared" si="71"/>
        <v>0</v>
      </c>
      <c r="AC207" s="42">
        <f t="shared" si="72"/>
        <v>9630.89</v>
      </c>
      <c r="AD207" s="121">
        <f t="shared" si="73"/>
        <v>100</v>
      </c>
    </row>
    <row r="208" spans="2:30" x14ac:dyDescent="0.2">
      <c r="B208" s="2">
        <v>200</v>
      </c>
      <c r="C208" s="1">
        <v>11</v>
      </c>
      <c r="D208" s="155">
        <v>43157</v>
      </c>
      <c r="E208" s="156">
        <v>73</v>
      </c>
      <c r="F208" s="3">
        <v>1010</v>
      </c>
      <c r="G208" s="158" t="s">
        <v>219</v>
      </c>
      <c r="H208" s="8" t="s">
        <v>30</v>
      </c>
      <c r="I208" s="3" t="s">
        <v>7</v>
      </c>
      <c r="J208" s="8"/>
      <c r="K208" s="12" t="s">
        <v>8</v>
      </c>
      <c r="L208" s="99"/>
      <c r="M208" s="40"/>
      <c r="N208" s="77"/>
      <c r="P208" s="107"/>
      <c r="Q208" s="41"/>
      <c r="R208" s="41"/>
      <c r="S208" s="71"/>
      <c r="T208" s="108"/>
      <c r="V208" s="125">
        <f>7848.65+8.18</f>
        <v>7856.83</v>
      </c>
      <c r="W208" s="71">
        <v>1774.06</v>
      </c>
      <c r="X208" s="42">
        <f t="shared" si="68"/>
        <v>7856.83</v>
      </c>
      <c r="Y208" s="115">
        <f t="shared" si="69"/>
        <v>1774.06</v>
      </c>
      <c r="AA208" s="120">
        <f t="shared" si="70"/>
        <v>9630.89</v>
      </c>
      <c r="AB208" s="42">
        <f t="shared" si="71"/>
        <v>0</v>
      </c>
      <c r="AC208" s="42">
        <f t="shared" si="72"/>
        <v>9630.89</v>
      </c>
      <c r="AD208" s="121">
        <f t="shared" si="73"/>
        <v>100</v>
      </c>
    </row>
    <row r="209" spans="2:30" x14ac:dyDescent="0.2">
      <c r="B209" s="2">
        <v>201</v>
      </c>
      <c r="C209" s="1">
        <v>12</v>
      </c>
      <c r="D209" s="155">
        <v>43157</v>
      </c>
      <c r="E209" s="156">
        <v>78</v>
      </c>
      <c r="F209" s="3">
        <v>1079</v>
      </c>
      <c r="G209" s="158" t="s">
        <v>220</v>
      </c>
      <c r="H209" s="8" t="s">
        <v>22</v>
      </c>
      <c r="I209" s="3" t="s">
        <v>26</v>
      </c>
      <c r="J209" s="8"/>
      <c r="K209" s="12" t="s">
        <v>8</v>
      </c>
      <c r="L209" s="99"/>
      <c r="M209" s="40"/>
      <c r="N209" s="77"/>
      <c r="P209" s="107"/>
      <c r="Q209" s="41"/>
      <c r="R209" s="41"/>
      <c r="S209" s="71"/>
      <c r="T209" s="108"/>
      <c r="V209" s="125">
        <f>8992.65+8.18</f>
        <v>9000.83</v>
      </c>
      <c r="W209" s="71">
        <v>1774.06</v>
      </c>
      <c r="X209" s="42">
        <f t="shared" si="68"/>
        <v>9000.83</v>
      </c>
      <c r="Y209" s="115">
        <f t="shared" si="69"/>
        <v>1774.06</v>
      </c>
      <c r="AA209" s="120">
        <f t="shared" si="70"/>
        <v>10774.89</v>
      </c>
      <c r="AB209" s="42">
        <f t="shared" si="71"/>
        <v>0</v>
      </c>
      <c r="AC209" s="42">
        <f t="shared" si="72"/>
        <v>10774.89</v>
      </c>
      <c r="AD209" s="121">
        <f t="shared" si="73"/>
        <v>100</v>
      </c>
    </row>
    <row r="210" spans="2:30" x14ac:dyDescent="0.2">
      <c r="B210" s="2">
        <v>202</v>
      </c>
      <c r="C210" s="1">
        <v>13</v>
      </c>
      <c r="D210" s="155">
        <v>43157</v>
      </c>
      <c r="E210" s="156">
        <v>78</v>
      </c>
      <c r="F210" s="3">
        <v>1080</v>
      </c>
      <c r="G210" s="158" t="s">
        <v>221</v>
      </c>
      <c r="H210" s="8" t="s">
        <v>22</v>
      </c>
      <c r="I210" s="3" t="s">
        <v>26</v>
      </c>
      <c r="J210" s="8"/>
      <c r="K210" s="12" t="s">
        <v>8</v>
      </c>
      <c r="L210" s="99"/>
      <c r="M210" s="40"/>
      <c r="N210" s="77"/>
      <c r="P210" s="107"/>
      <c r="Q210" s="41"/>
      <c r="R210" s="41"/>
      <c r="S210" s="71"/>
      <c r="T210" s="108"/>
      <c r="V210" s="125">
        <f>8992.65+8.18</f>
        <v>9000.83</v>
      </c>
      <c r="W210" s="71">
        <v>1774.06</v>
      </c>
      <c r="X210" s="42">
        <f t="shared" si="68"/>
        <v>9000.83</v>
      </c>
      <c r="Y210" s="115">
        <f t="shared" si="69"/>
        <v>1774.06</v>
      </c>
      <c r="AA210" s="120">
        <f t="shared" si="70"/>
        <v>10774.89</v>
      </c>
      <c r="AB210" s="42">
        <f t="shared" si="71"/>
        <v>0</v>
      </c>
      <c r="AC210" s="42">
        <f t="shared" si="72"/>
        <v>10774.89</v>
      </c>
      <c r="AD210" s="121">
        <f t="shared" si="73"/>
        <v>100</v>
      </c>
    </row>
    <row r="211" spans="2:30" x14ac:dyDescent="0.2">
      <c r="B211" s="2">
        <v>203</v>
      </c>
      <c r="C211" s="1">
        <v>14</v>
      </c>
      <c r="D211" s="155">
        <v>43157</v>
      </c>
      <c r="E211" s="156">
        <v>78</v>
      </c>
      <c r="F211" s="3">
        <v>1081</v>
      </c>
      <c r="G211" s="158" t="s">
        <v>222</v>
      </c>
      <c r="H211" s="8" t="s">
        <v>144</v>
      </c>
      <c r="I211" s="3" t="s">
        <v>26</v>
      </c>
      <c r="J211" s="8"/>
      <c r="K211" s="12" t="s">
        <v>8</v>
      </c>
      <c r="L211" s="99"/>
      <c r="M211" s="40"/>
      <c r="N211" s="77"/>
      <c r="P211" s="107"/>
      <c r="Q211" s="41"/>
      <c r="R211" s="41"/>
      <c r="S211" s="71"/>
      <c r="T211" s="108"/>
      <c r="V211" s="125">
        <f>8459.65+8.18</f>
        <v>8467.83</v>
      </c>
      <c r="W211" s="71">
        <v>1774.06</v>
      </c>
      <c r="X211" s="42">
        <f t="shared" si="68"/>
        <v>8467.83</v>
      </c>
      <c r="Y211" s="115">
        <f t="shared" si="69"/>
        <v>1774.06</v>
      </c>
      <c r="AA211" s="120">
        <f t="shared" si="70"/>
        <v>10241.89</v>
      </c>
      <c r="AB211" s="42">
        <f t="shared" si="71"/>
        <v>0</v>
      </c>
      <c r="AC211" s="42">
        <f t="shared" si="72"/>
        <v>10241.89</v>
      </c>
      <c r="AD211" s="121">
        <f t="shared" si="73"/>
        <v>100</v>
      </c>
    </row>
    <row r="212" spans="2:30" x14ac:dyDescent="0.2">
      <c r="B212" s="2">
        <v>204</v>
      </c>
      <c r="E212" s="156">
        <v>78</v>
      </c>
      <c r="F212" s="3">
        <v>1082</v>
      </c>
      <c r="G212" s="158" t="s">
        <v>223</v>
      </c>
      <c r="H212" s="8" t="s">
        <v>144</v>
      </c>
      <c r="I212" s="3" t="s">
        <v>159</v>
      </c>
      <c r="J212" s="8"/>
      <c r="K212" s="12" t="s">
        <v>160</v>
      </c>
      <c r="L212" s="99"/>
      <c r="M212" s="40"/>
      <c r="N212" s="77"/>
      <c r="P212" s="107"/>
      <c r="Q212" s="41"/>
      <c r="R212" s="41"/>
      <c r="S212" s="71"/>
      <c r="T212" s="108"/>
      <c r="V212" s="125">
        <v>0</v>
      </c>
      <c r="W212" s="71">
        <v>0</v>
      </c>
      <c r="X212" s="42">
        <f t="shared" si="68"/>
        <v>0</v>
      </c>
      <c r="Y212" s="115">
        <f t="shared" si="69"/>
        <v>0</v>
      </c>
      <c r="AA212" s="120">
        <f t="shared" si="70"/>
        <v>0</v>
      </c>
      <c r="AB212" s="42">
        <f t="shared" si="71"/>
        <v>0</v>
      </c>
      <c r="AC212" s="42">
        <f t="shared" si="72"/>
        <v>0</v>
      </c>
      <c r="AD212" s="121" t="e">
        <f t="shared" si="73"/>
        <v>#DIV/0!</v>
      </c>
    </row>
    <row r="213" spans="2:30" x14ac:dyDescent="0.2">
      <c r="B213" s="2">
        <v>205</v>
      </c>
      <c r="C213" s="1">
        <v>15</v>
      </c>
      <c r="D213" s="155">
        <v>43157</v>
      </c>
      <c r="E213" s="156">
        <v>78</v>
      </c>
      <c r="F213" s="3">
        <v>1083</v>
      </c>
      <c r="G213" s="158" t="s">
        <v>224</v>
      </c>
      <c r="H213" s="8" t="s">
        <v>22</v>
      </c>
      <c r="I213" s="3" t="s">
        <v>23</v>
      </c>
      <c r="J213" s="8"/>
      <c r="K213" s="12" t="s">
        <v>8</v>
      </c>
      <c r="L213" s="99"/>
      <c r="M213" s="40"/>
      <c r="N213" s="77"/>
      <c r="P213" s="107"/>
      <c r="Q213" s="41"/>
      <c r="R213" s="41"/>
      <c r="S213" s="71"/>
      <c r="T213" s="108"/>
      <c r="V213" s="125">
        <f>8992.65+8.18</f>
        <v>9000.83</v>
      </c>
      <c r="W213" s="71">
        <v>1774.06</v>
      </c>
      <c r="X213" s="42">
        <f t="shared" si="68"/>
        <v>9000.83</v>
      </c>
      <c r="Y213" s="115">
        <f t="shared" si="69"/>
        <v>1774.06</v>
      </c>
      <c r="AA213" s="120">
        <f t="shared" si="70"/>
        <v>10774.89</v>
      </c>
      <c r="AB213" s="42">
        <f t="shared" si="71"/>
        <v>0</v>
      </c>
      <c r="AC213" s="42">
        <f t="shared" si="72"/>
        <v>10774.89</v>
      </c>
      <c r="AD213" s="121">
        <f t="shared" si="73"/>
        <v>100</v>
      </c>
    </row>
    <row r="214" spans="2:30" x14ac:dyDescent="0.2">
      <c r="B214" s="2">
        <v>206</v>
      </c>
      <c r="C214" s="1">
        <v>16</v>
      </c>
      <c r="D214" s="155">
        <v>43157</v>
      </c>
      <c r="E214" s="156">
        <v>78</v>
      </c>
      <c r="F214" s="3">
        <v>1084</v>
      </c>
      <c r="G214" s="158" t="s">
        <v>225</v>
      </c>
      <c r="H214" s="8" t="s">
        <v>22</v>
      </c>
      <c r="I214" s="3" t="s">
        <v>23</v>
      </c>
      <c r="J214" s="8"/>
      <c r="K214" s="12" t="s">
        <v>8</v>
      </c>
      <c r="L214" s="99"/>
      <c r="M214" s="40"/>
      <c r="N214" s="77"/>
      <c r="P214" s="107"/>
      <c r="Q214" s="41"/>
      <c r="R214" s="41"/>
      <c r="S214" s="71"/>
      <c r="T214" s="108"/>
      <c r="V214" s="125">
        <f>8992.65+8.18</f>
        <v>9000.83</v>
      </c>
      <c r="W214" s="71">
        <v>1774.06</v>
      </c>
      <c r="X214" s="42">
        <f t="shared" si="68"/>
        <v>9000.83</v>
      </c>
      <c r="Y214" s="115">
        <f t="shared" si="69"/>
        <v>1774.06</v>
      </c>
      <c r="AA214" s="120">
        <f t="shared" si="70"/>
        <v>10774.89</v>
      </c>
      <c r="AB214" s="42">
        <f t="shared" si="71"/>
        <v>0</v>
      </c>
      <c r="AC214" s="42">
        <f t="shared" si="72"/>
        <v>10774.89</v>
      </c>
      <c r="AD214" s="121">
        <f t="shared" si="73"/>
        <v>100</v>
      </c>
    </row>
    <row r="215" spans="2:30" x14ac:dyDescent="0.2">
      <c r="B215" s="2">
        <v>207</v>
      </c>
      <c r="D215" s="155"/>
      <c r="E215" s="156"/>
      <c r="F215" s="3"/>
      <c r="G215" s="158"/>
      <c r="H215" s="8"/>
      <c r="I215" s="3"/>
      <c r="J215" s="8"/>
      <c r="K215" s="12"/>
      <c r="L215" s="99"/>
      <c r="M215" s="40"/>
      <c r="N215" s="77"/>
      <c r="P215" s="107"/>
      <c r="Q215" s="41"/>
      <c r="R215" s="41"/>
      <c r="S215" s="71"/>
      <c r="T215" s="108"/>
      <c r="V215" s="125"/>
      <c r="W215" s="71"/>
      <c r="X215" s="42"/>
      <c r="Y215" s="115"/>
      <c r="AA215" s="120"/>
      <c r="AB215" s="42"/>
      <c r="AC215" s="42"/>
      <c r="AD215" s="121"/>
    </row>
    <row r="216" spans="2:30" x14ac:dyDescent="0.2">
      <c r="B216" s="2">
        <v>208</v>
      </c>
      <c r="C216" s="1">
        <v>1</v>
      </c>
      <c r="D216" s="155">
        <v>43164</v>
      </c>
      <c r="E216" s="156">
        <v>78</v>
      </c>
      <c r="F216" s="3">
        <v>1085</v>
      </c>
      <c r="G216" s="158" t="s">
        <v>226</v>
      </c>
      <c r="H216" s="8" t="s">
        <v>22</v>
      </c>
      <c r="I216" s="3" t="s">
        <v>23</v>
      </c>
      <c r="J216" s="8"/>
      <c r="K216" s="12" t="s">
        <v>8</v>
      </c>
      <c r="L216" s="99"/>
      <c r="M216" s="40"/>
      <c r="N216" s="77"/>
      <c r="P216" s="107"/>
      <c r="Q216" s="41"/>
      <c r="R216" s="41"/>
      <c r="S216" s="71"/>
      <c r="T216" s="108"/>
      <c r="V216" s="125">
        <f>8992.65+8.18</f>
        <v>9000.83</v>
      </c>
      <c r="W216" s="71">
        <v>1774.06</v>
      </c>
      <c r="X216" s="42">
        <f t="shared" ref="X216:X231" si="74">V216-S216</f>
        <v>9000.83</v>
      </c>
      <c r="Y216" s="115">
        <f t="shared" ref="Y216:Y231" si="75">W216-T216</f>
        <v>1774.06</v>
      </c>
      <c r="AA216" s="120">
        <f t="shared" ref="AA216:AA231" si="76">V216+W216</f>
        <v>10774.89</v>
      </c>
      <c r="AB216" s="42">
        <f t="shared" ref="AB216:AB231" si="77">(S216+T216)</f>
        <v>0</v>
      </c>
      <c r="AC216" s="42">
        <f t="shared" ref="AC216:AC231" si="78">AA216-AB216</f>
        <v>10774.89</v>
      </c>
      <c r="AD216" s="121">
        <f t="shared" ref="AD216:AD231" si="79">AC216/AA216*100</f>
        <v>100</v>
      </c>
    </row>
    <row r="217" spans="2:30" x14ac:dyDescent="0.2">
      <c r="B217" s="2">
        <v>209</v>
      </c>
      <c r="C217" s="1">
        <v>2</v>
      </c>
      <c r="D217" s="155">
        <v>43164</v>
      </c>
      <c r="E217" s="156">
        <v>78</v>
      </c>
      <c r="F217" s="3">
        <v>1086</v>
      </c>
      <c r="G217" s="158" t="s">
        <v>227</v>
      </c>
      <c r="H217" s="8" t="s">
        <v>22</v>
      </c>
      <c r="I217" s="3" t="s">
        <v>23</v>
      </c>
      <c r="J217" s="8"/>
      <c r="K217" s="12" t="s">
        <v>8</v>
      </c>
      <c r="L217" s="99"/>
      <c r="M217" s="40"/>
      <c r="N217" s="77"/>
      <c r="P217" s="107"/>
      <c r="Q217" s="41"/>
      <c r="R217" s="41"/>
      <c r="S217" s="71"/>
      <c r="T217" s="108"/>
      <c r="V217" s="125">
        <f>8992.65+8.18</f>
        <v>9000.83</v>
      </c>
      <c r="W217" s="71">
        <v>1774.06</v>
      </c>
      <c r="X217" s="42">
        <f t="shared" si="74"/>
        <v>9000.83</v>
      </c>
      <c r="Y217" s="115">
        <f t="shared" si="75"/>
        <v>1774.06</v>
      </c>
      <c r="AA217" s="120">
        <f t="shared" si="76"/>
        <v>10774.89</v>
      </c>
      <c r="AB217" s="42">
        <f t="shared" si="77"/>
        <v>0</v>
      </c>
      <c r="AC217" s="42">
        <f t="shared" si="78"/>
        <v>10774.89</v>
      </c>
      <c r="AD217" s="121">
        <f t="shared" si="79"/>
        <v>100</v>
      </c>
    </row>
    <row r="218" spans="2:30" x14ac:dyDescent="0.2">
      <c r="B218" s="2">
        <v>210</v>
      </c>
      <c r="C218" s="1">
        <v>3</v>
      </c>
      <c r="D218" s="155">
        <v>43164</v>
      </c>
      <c r="E218" s="156">
        <v>78</v>
      </c>
      <c r="F218" s="3">
        <v>1087</v>
      </c>
      <c r="G218" s="158" t="s">
        <v>228</v>
      </c>
      <c r="H218" s="8" t="s">
        <v>144</v>
      </c>
      <c r="I218" s="3" t="s">
        <v>23</v>
      </c>
      <c r="J218" s="8"/>
      <c r="K218" s="12" t="s">
        <v>8</v>
      </c>
      <c r="L218" s="99"/>
      <c r="M218" s="40"/>
      <c r="N218" s="77"/>
      <c r="P218" s="107"/>
      <c r="Q218" s="41"/>
      <c r="R218" s="41"/>
      <c r="S218" s="71"/>
      <c r="T218" s="108"/>
      <c r="V218" s="125">
        <f>8459.65+8.18</f>
        <v>8467.83</v>
      </c>
      <c r="W218" s="71">
        <v>1774.06</v>
      </c>
      <c r="X218" s="42">
        <f t="shared" si="74"/>
        <v>8467.83</v>
      </c>
      <c r="Y218" s="115">
        <f t="shared" si="75"/>
        <v>1774.06</v>
      </c>
      <c r="AA218" s="120">
        <f t="shared" si="76"/>
        <v>10241.89</v>
      </c>
      <c r="AB218" s="42">
        <f t="shared" si="77"/>
        <v>0</v>
      </c>
      <c r="AC218" s="42">
        <f t="shared" si="78"/>
        <v>10241.89</v>
      </c>
      <c r="AD218" s="121">
        <f t="shared" si="79"/>
        <v>100</v>
      </c>
    </row>
    <row r="219" spans="2:30" x14ac:dyDescent="0.2">
      <c r="B219" s="2">
        <v>211</v>
      </c>
      <c r="C219" s="1">
        <v>4</v>
      </c>
      <c r="D219" s="155">
        <v>43164</v>
      </c>
      <c r="E219" s="156">
        <v>78</v>
      </c>
      <c r="F219" s="3">
        <v>1088</v>
      </c>
      <c r="G219" s="158" t="s">
        <v>229</v>
      </c>
      <c r="H219" s="8" t="s">
        <v>144</v>
      </c>
      <c r="I219" s="3" t="s">
        <v>23</v>
      </c>
      <c r="J219" s="8"/>
      <c r="K219" s="12" t="s">
        <v>8</v>
      </c>
      <c r="L219" s="99"/>
      <c r="M219" s="40"/>
      <c r="N219" s="77"/>
      <c r="P219" s="107"/>
      <c r="Q219" s="41"/>
      <c r="R219" s="41"/>
      <c r="S219" s="71"/>
      <c r="T219" s="108"/>
      <c r="V219" s="125">
        <f>8459.65+8.18</f>
        <v>8467.83</v>
      </c>
      <c r="W219" s="71">
        <v>1774.06</v>
      </c>
      <c r="X219" s="42">
        <f t="shared" si="74"/>
        <v>8467.83</v>
      </c>
      <c r="Y219" s="115">
        <f t="shared" si="75"/>
        <v>1774.06</v>
      </c>
      <c r="AA219" s="120">
        <f t="shared" si="76"/>
        <v>10241.89</v>
      </c>
      <c r="AB219" s="42">
        <f t="shared" si="77"/>
        <v>0</v>
      </c>
      <c r="AC219" s="42">
        <f t="shared" si="78"/>
        <v>10241.89</v>
      </c>
      <c r="AD219" s="121">
        <f t="shared" si="79"/>
        <v>100</v>
      </c>
    </row>
    <row r="220" spans="2:30" x14ac:dyDescent="0.2">
      <c r="B220" s="2">
        <v>212</v>
      </c>
      <c r="C220" s="1">
        <v>5</v>
      </c>
      <c r="D220" s="155">
        <v>43164</v>
      </c>
      <c r="E220" s="156">
        <v>78</v>
      </c>
      <c r="F220" s="3">
        <v>1089</v>
      </c>
      <c r="G220" s="158" t="s">
        <v>230</v>
      </c>
      <c r="H220" s="8" t="s">
        <v>22</v>
      </c>
      <c r="I220" s="3" t="s">
        <v>26</v>
      </c>
      <c r="J220" s="8"/>
      <c r="K220" s="12" t="s">
        <v>8</v>
      </c>
      <c r="L220" s="99"/>
      <c r="M220" s="40"/>
      <c r="N220" s="77"/>
      <c r="P220" s="107"/>
      <c r="Q220" s="41"/>
      <c r="R220" s="41"/>
      <c r="S220" s="71"/>
      <c r="T220" s="108"/>
      <c r="V220" s="125">
        <f>8992.65+8.18</f>
        <v>9000.83</v>
      </c>
      <c r="W220" s="71">
        <v>1774.06</v>
      </c>
      <c r="X220" s="42">
        <f t="shared" si="74"/>
        <v>9000.83</v>
      </c>
      <c r="Y220" s="115">
        <f t="shared" si="75"/>
        <v>1774.06</v>
      </c>
      <c r="AA220" s="120">
        <f t="shared" si="76"/>
        <v>10774.89</v>
      </c>
      <c r="AB220" s="42">
        <f t="shared" si="77"/>
        <v>0</v>
      </c>
      <c r="AC220" s="42">
        <f t="shared" si="78"/>
        <v>10774.89</v>
      </c>
      <c r="AD220" s="121">
        <f t="shared" si="79"/>
        <v>100</v>
      </c>
    </row>
    <row r="221" spans="2:30" x14ac:dyDescent="0.2">
      <c r="B221" s="2">
        <v>213</v>
      </c>
      <c r="C221" s="1">
        <v>6</v>
      </c>
      <c r="D221" s="155">
        <v>43164</v>
      </c>
      <c r="E221" s="156">
        <v>78</v>
      </c>
      <c r="F221" s="3">
        <v>1090</v>
      </c>
      <c r="G221" s="158" t="s">
        <v>231</v>
      </c>
      <c r="H221" s="8" t="s">
        <v>22</v>
      </c>
      <c r="I221" s="3" t="s">
        <v>26</v>
      </c>
      <c r="J221" s="8"/>
      <c r="K221" s="12" t="s">
        <v>8</v>
      </c>
      <c r="L221" s="99"/>
      <c r="M221" s="40"/>
      <c r="N221" s="77"/>
      <c r="P221" s="107"/>
      <c r="Q221" s="41"/>
      <c r="R221" s="41"/>
      <c r="S221" s="71"/>
      <c r="T221" s="108"/>
      <c r="V221" s="125">
        <f>8992.65+8.18</f>
        <v>9000.83</v>
      </c>
      <c r="W221" s="71">
        <v>1774.06</v>
      </c>
      <c r="X221" s="42">
        <f t="shared" si="74"/>
        <v>9000.83</v>
      </c>
      <c r="Y221" s="115">
        <f t="shared" si="75"/>
        <v>1774.06</v>
      </c>
      <c r="AA221" s="120">
        <f t="shared" si="76"/>
        <v>10774.89</v>
      </c>
      <c r="AB221" s="42">
        <f t="shared" si="77"/>
        <v>0</v>
      </c>
      <c r="AC221" s="42">
        <f t="shared" si="78"/>
        <v>10774.89</v>
      </c>
      <c r="AD221" s="121">
        <f t="shared" si="79"/>
        <v>100</v>
      </c>
    </row>
    <row r="222" spans="2:30" x14ac:dyDescent="0.2">
      <c r="B222" s="2">
        <v>214</v>
      </c>
      <c r="C222" s="1">
        <v>7</v>
      </c>
      <c r="D222" s="155">
        <v>43164</v>
      </c>
      <c r="E222" s="156">
        <v>79</v>
      </c>
      <c r="F222" s="3">
        <v>1091</v>
      </c>
      <c r="G222" s="158" t="s">
        <v>232</v>
      </c>
      <c r="H222" s="8" t="s">
        <v>42</v>
      </c>
      <c r="I222" s="3" t="s">
        <v>7</v>
      </c>
      <c r="J222" s="8"/>
      <c r="K222" s="12" t="s">
        <v>8</v>
      </c>
      <c r="L222" s="99"/>
      <c r="M222" s="40"/>
      <c r="N222" s="77"/>
      <c r="P222" s="107"/>
      <c r="Q222" s="41"/>
      <c r="R222" s="41"/>
      <c r="S222" s="71"/>
      <c r="T222" s="108"/>
      <c r="V222" s="125">
        <f>7543.65+8.18</f>
        <v>7551.83</v>
      </c>
      <c r="W222" s="71">
        <v>1774.06</v>
      </c>
      <c r="X222" s="42">
        <f t="shared" si="74"/>
        <v>7551.83</v>
      </c>
      <c r="Y222" s="115">
        <f t="shared" si="75"/>
        <v>1774.06</v>
      </c>
      <c r="AA222" s="120">
        <f t="shared" si="76"/>
        <v>9325.89</v>
      </c>
      <c r="AB222" s="42">
        <f t="shared" si="77"/>
        <v>0</v>
      </c>
      <c r="AC222" s="42">
        <f t="shared" si="78"/>
        <v>9325.89</v>
      </c>
      <c r="AD222" s="121">
        <f t="shared" si="79"/>
        <v>100</v>
      </c>
    </row>
    <row r="223" spans="2:30" x14ac:dyDescent="0.2">
      <c r="B223" s="2">
        <v>215</v>
      </c>
      <c r="C223" s="1">
        <v>8</v>
      </c>
      <c r="D223" s="155">
        <v>43164</v>
      </c>
      <c r="E223" s="156">
        <v>79</v>
      </c>
      <c r="F223" s="3">
        <v>1092</v>
      </c>
      <c r="G223" s="158" t="s">
        <v>233</v>
      </c>
      <c r="H223" s="8" t="s">
        <v>35</v>
      </c>
      <c r="I223" s="3" t="s">
        <v>7</v>
      </c>
      <c r="J223" s="8"/>
      <c r="K223" s="12" t="s">
        <v>8</v>
      </c>
      <c r="L223" s="99"/>
      <c r="M223" s="40"/>
      <c r="N223" s="77"/>
      <c r="P223" s="107"/>
      <c r="Q223" s="41"/>
      <c r="R223" s="41"/>
      <c r="S223" s="71"/>
      <c r="T223" s="108"/>
      <c r="V223" s="125">
        <f>10048.65+8.18</f>
        <v>10056.83</v>
      </c>
      <c r="W223" s="71">
        <v>1929.213</v>
      </c>
      <c r="X223" s="42">
        <f t="shared" si="74"/>
        <v>10056.83</v>
      </c>
      <c r="Y223" s="115">
        <f t="shared" si="75"/>
        <v>1929.213</v>
      </c>
      <c r="AA223" s="120">
        <f t="shared" si="76"/>
        <v>11986.043</v>
      </c>
      <c r="AB223" s="42">
        <f t="shared" si="77"/>
        <v>0</v>
      </c>
      <c r="AC223" s="42">
        <f t="shared" si="78"/>
        <v>11986.043</v>
      </c>
      <c r="AD223" s="121">
        <f t="shared" si="79"/>
        <v>100</v>
      </c>
    </row>
    <row r="224" spans="2:30" x14ac:dyDescent="0.2">
      <c r="B224" s="2">
        <v>216</v>
      </c>
      <c r="C224" s="1">
        <v>9</v>
      </c>
      <c r="D224" s="155">
        <v>43164</v>
      </c>
      <c r="E224" s="156">
        <v>79</v>
      </c>
      <c r="F224" s="3">
        <v>1093</v>
      </c>
      <c r="G224" s="158" t="s">
        <v>234</v>
      </c>
      <c r="H224" s="8" t="s">
        <v>42</v>
      </c>
      <c r="I224" s="3" t="s">
        <v>7</v>
      </c>
      <c r="J224" s="8"/>
      <c r="K224" s="12" t="s">
        <v>8</v>
      </c>
      <c r="L224" s="99"/>
      <c r="M224" s="40"/>
      <c r="N224" s="77"/>
      <c r="P224" s="107"/>
      <c r="Q224" s="41"/>
      <c r="R224" s="41"/>
      <c r="S224" s="71"/>
      <c r="T224" s="108"/>
      <c r="V224" s="125">
        <f>7543.65+8.18</f>
        <v>7551.83</v>
      </c>
      <c r="W224" s="71">
        <v>1774.06</v>
      </c>
      <c r="X224" s="42">
        <f t="shared" si="74"/>
        <v>7551.83</v>
      </c>
      <c r="Y224" s="115">
        <f t="shared" si="75"/>
        <v>1774.06</v>
      </c>
      <c r="AA224" s="120">
        <f t="shared" si="76"/>
        <v>9325.89</v>
      </c>
      <c r="AB224" s="42">
        <f t="shared" si="77"/>
        <v>0</v>
      </c>
      <c r="AC224" s="42">
        <f t="shared" si="78"/>
        <v>9325.89</v>
      </c>
      <c r="AD224" s="121">
        <f t="shared" si="79"/>
        <v>100</v>
      </c>
    </row>
    <row r="225" spans="2:30" x14ac:dyDescent="0.2">
      <c r="B225" s="2">
        <v>217</v>
      </c>
      <c r="C225" s="1">
        <v>10</v>
      </c>
      <c r="D225" s="155">
        <v>43164</v>
      </c>
      <c r="E225" s="156">
        <v>79</v>
      </c>
      <c r="F225" s="3">
        <v>1094</v>
      </c>
      <c r="G225" s="158" t="s">
        <v>235</v>
      </c>
      <c r="H225" s="8" t="s">
        <v>35</v>
      </c>
      <c r="I225" s="3" t="s">
        <v>7</v>
      </c>
      <c r="J225" s="8"/>
      <c r="K225" s="12" t="s">
        <v>8</v>
      </c>
      <c r="L225" s="99"/>
      <c r="M225" s="40"/>
      <c r="N225" s="77"/>
      <c r="P225" s="107"/>
      <c r="Q225" s="41"/>
      <c r="R225" s="41"/>
      <c r="S225" s="71"/>
      <c r="T225" s="108"/>
      <c r="V225" s="125">
        <f>10048.65+8.18</f>
        <v>10056.83</v>
      </c>
      <c r="W225" s="71">
        <v>1929.213</v>
      </c>
      <c r="X225" s="42">
        <f t="shared" si="74"/>
        <v>10056.83</v>
      </c>
      <c r="Y225" s="115">
        <f t="shared" si="75"/>
        <v>1929.213</v>
      </c>
      <c r="AA225" s="120">
        <f t="shared" si="76"/>
        <v>11986.043</v>
      </c>
      <c r="AB225" s="42">
        <f t="shared" si="77"/>
        <v>0</v>
      </c>
      <c r="AC225" s="42">
        <f t="shared" si="78"/>
        <v>11986.043</v>
      </c>
      <c r="AD225" s="121">
        <f t="shared" si="79"/>
        <v>100</v>
      </c>
    </row>
    <row r="226" spans="2:30" x14ac:dyDescent="0.2">
      <c r="B226" s="2">
        <v>218</v>
      </c>
      <c r="C226" s="1">
        <v>11</v>
      </c>
      <c r="D226" s="155">
        <v>43164</v>
      </c>
      <c r="E226" s="156">
        <v>79</v>
      </c>
      <c r="F226" s="3">
        <v>1095</v>
      </c>
      <c r="G226" s="158" t="s">
        <v>236</v>
      </c>
      <c r="H226" s="8" t="s">
        <v>35</v>
      </c>
      <c r="I226" s="3" t="s">
        <v>7</v>
      </c>
      <c r="J226" s="8"/>
      <c r="K226" s="12" t="s">
        <v>8</v>
      </c>
      <c r="L226" s="99"/>
      <c r="M226" s="40"/>
      <c r="N226" s="77"/>
      <c r="P226" s="107"/>
      <c r="Q226" s="41"/>
      <c r="R226" s="41"/>
      <c r="S226" s="71"/>
      <c r="T226" s="108"/>
      <c r="V226" s="125">
        <f>10048.65+8.18</f>
        <v>10056.83</v>
      </c>
      <c r="W226" s="71">
        <v>1929.213</v>
      </c>
      <c r="X226" s="42">
        <f t="shared" si="74"/>
        <v>10056.83</v>
      </c>
      <c r="Y226" s="115">
        <f t="shared" si="75"/>
        <v>1929.213</v>
      </c>
      <c r="AA226" s="120">
        <f t="shared" si="76"/>
        <v>11986.043</v>
      </c>
      <c r="AB226" s="42">
        <f t="shared" si="77"/>
        <v>0</v>
      </c>
      <c r="AC226" s="42">
        <f t="shared" si="78"/>
        <v>11986.043</v>
      </c>
      <c r="AD226" s="121">
        <f t="shared" si="79"/>
        <v>100</v>
      </c>
    </row>
    <row r="227" spans="2:30" x14ac:dyDescent="0.2">
      <c r="B227" s="2">
        <v>219</v>
      </c>
      <c r="C227" s="1">
        <v>12</v>
      </c>
      <c r="D227" s="155">
        <v>43164</v>
      </c>
      <c r="E227" s="156">
        <v>79</v>
      </c>
      <c r="F227" s="3">
        <v>1096</v>
      </c>
      <c r="G227" s="158" t="s">
        <v>237</v>
      </c>
      <c r="H227" s="8" t="s">
        <v>42</v>
      </c>
      <c r="I227" s="3" t="s">
        <v>7</v>
      </c>
      <c r="J227" s="8"/>
      <c r="K227" s="12" t="s">
        <v>8</v>
      </c>
      <c r="L227" s="99"/>
      <c r="M227" s="40"/>
      <c r="N227" s="77"/>
      <c r="P227" s="107"/>
      <c r="Q227" s="41"/>
      <c r="R227" s="41"/>
      <c r="S227" s="71"/>
      <c r="T227" s="108"/>
      <c r="V227" s="125">
        <f>7543.65+8.18</f>
        <v>7551.83</v>
      </c>
      <c r="W227" s="71">
        <v>1774.06</v>
      </c>
      <c r="X227" s="42">
        <f t="shared" si="74"/>
        <v>7551.83</v>
      </c>
      <c r="Y227" s="115">
        <f t="shared" si="75"/>
        <v>1774.06</v>
      </c>
      <c r="AA227" s="120">
        <f t="shared" si="76"/>
        <v>9325.89</v>
      </c>
      <c r="AB227" s="42">
        <f t="shared" si="77"/>
        <v>0</v>
      </c>
      <c r="AC227" s="42">
        <f t="shared" si="78"/>
        <v>9325.89</v>
      </c>
      <c r="AD227" s="121">
        <f t="shared" si="79"/>
        <v>100</v>
      </c>
    </row>
    <row r="228" spans="2:30" x14ac:dyDescent="0.2">
      <c r="B228" s="2">
        <v>220</v>
      </c>
      <c r="C228" s="1">
        <v>13</v>
      </c>
      <c r="D228" s="155">
        <v>43164</v>
      </c>
      <c r="E228" s="156">
        <v>79</v>
      </c>
      <c r="F228" s="3">
        <v>1097</v>
      </c>
      <c r="G228" s="158" t="s">
        <v>238</v>
      </c>
      <c r="H228" s="8" t="s">
        <v>35</v>
      </c>
      <c r="I228" s="3" t="s">
        <v>7</v>
      </c>
      <c r="J228" s="8"/>
      <c r="K228" s="12" t="s">
        <v>8</v>
      </c>
      <c r="L228" s="99"/>
      <c r="M228" s="40"/>
      <c r="N228" s="77"/>
      <c r="P228" s="107"/>
      <c r="Q228" s="41"/>
      <c r="R228" s="41"/>
      <c r="S228" s="71"/>
      <c r="T228" s="108"/>
      <c r="V228" s="125">
        <f>10048.65+8.18</f>
        <v>10056.83</v>
      </c>
      <c r="W228" s="71">
        <v>1929.213</v>
      </c>
      <c r="X228" s="42">
        <f t="shared" si="74"/>
        <v>10056.83</v>
      </c>
      <c r="Y228" s="115">
        <f t="shared" si="75"/>
        <v>1929.213</v>
      </c>
      <c r="AA228" s="120">
        <f t="shared" si="76"/>
        <v>11986.043</v>
      </c>
      <c r="AB228" s="42">
        <f t="shared" si="77"/>
        <v>0</v>
      </c>
      <c r="AC228" s="42">
        <f t="shared" si="78"/>
        <v>11986.043</v>
      </c>
      <c r="AD228" s="121">
        <f t="shared" si="79"/>
        <v>100</v>
      </c>
    </row>
    <row r="229" spans="2:30" x14ac:dyDescent="0.2">
      <c r="B229" s="2">
        <v>221</v>
      </c>
      <c r="C229" s="1">
        <v>14</v>
      </c>
      <c r="D229" s="155">
        <v>43164</v>
      </c>
      <c r="E229" s="156">
        <v>79</v>
      </c>
      <c r="F229" s="3">
        <v>1098</v>
      </c>
      <c r="G229" s="158" t="s">
        <v>239</v>
      </c>
      <c r="H229" s="8" t="s">
        <v>42</v>
      </c>
      <c r="I229" s="3" t="s">
        <v>7</v>
      </c>
      <c r="J229" s="8"/>
      <c r="K229" s="12" t="s">
        <v>8</v>
      </c>
      <c r="L229" s="99"/>
      <c r="M229" s="40"/>
      <c r="N229" s="77"/>
      <c r="P229" s="107"/>
      <c r="Q229" s="41"/>
      <c r="R229" s="41"/>
      <c r="S229" s="71"/>
      <c r="T229" s="108"/>
      <c r="V229" s="125">
        <f>7543.65+8.18</f>
        <v>7551.83</v>
      </c>
      <c r="W229" s="71">
        <v>1774.06</v>
      </c>
      <c r="X229" s="42">
        <f t="shared" si="74"/>
        <v>7551.83</v>
      </c>
      <c r="Y229" s="115">
        <f t="shared" si="75"/>
        <v>1774.06</v>
      </c>
      <c r="AA229" s="120">
        <f t="shared" si="76"/>
        <v>9325.89</v>
      </c>
      <c r="AB229" s="42">
        <f t="shared" si="77"/>
        <v>0</v>
      </c>
      <c r="AC229" s="42">
        <f t="shared" si="78"/>
        <v>9325.89</v>
      </c>
      <c r="AD229" s="121">
        <f t="shared" si="79"/>
        <v>100</v>
      </c>
    </row>
    <row r="230" spans="2:30" x14ac:dyDescent="0.2">
      <c r="B230" s="2">
        <v>222</v>
      </c>
      <c r="C230" s="1">
        <v>15</v>
      </c>
      <c r="D230" s="155">
        <v>43164</v>
      </c>
      <c r="E230" s="156">
        <v>80</v>
      </c>
      <c r="F230" s="3">
        <v>1110</v>
      </c>
      <c r="G230" s="158" t="s">
        <v>240</v>
      </c>
      <c r="H230" s="8" t="s">
        <v>20</v>
      </c>
      <c r="I230" s="3" t="s">
        <v>7</v>
      </c>
      <c r="J230" s="8"/>
      <c r="K230" s="12" t="s">
        <v>8</v>
      </c>
      <c r="L230" s="99"/>
      <c r="M230" s="40"/>
      <c r="N230" s="77"/>
      <c r="P230" s="107"/>
      <c r="Q230" s="41"/>
      <c r="R230" s="41"/>
      <c r="S230" s="71"/>
      <c r="T230" s="108"/>
      <c r="V230" s="125">
        <f>7543.65+8.18</f>
        <v>7551.83</v>
      </c>
      <c r="W230" s="71">
        <v>1774.06</v>
      </c>
      <c r="X230" s="42">
        <f t="shared" si="74"/>
        <v>7551.83</v>
      </c>
      <c r="Y230" s="115">
        <f t="shared" si="75"/>
        <v>1774.06</v>
      </c>
      <c r="AA230" s="120">
        <f t="shared" si="76"/>
        <v>9325.89</v>
      </c>
      <c r="AB230" s="42">
        <f t="shared" si="77"/>
        <v>0</v>
      </c>
      <c r="AC230" s="42">
        <f t="shared" si="78"/>
        <v>9325.89</v>
      </c>
      <c r="AD230" s="121">
        <f t="shared" si="79"/>
        <v>100</v>
      </c>
    </row>
    <row r="231" spans="2:30" x14ac:dyDescent="0.2">
      <c r="B231" s="2">
        <v>223</v>
      </c>
      <c r="C231" s="1">
        <v>16</v>
      </c>
      <c r="D231" s="155">
        <v>43164</v>
      </c>
      <c r="E231" s="156">
        <v>86</v>
      </c>
      <c r="F231" s="3">
        <v>1203</v>
      </c>
      <c r="G231" s="158" t="s">
        <v>241</v>
      </c>
      <c r="H231" s="8" t="s">
        <v>242</v>
      </c>
      <c r="I231" s="3" t="s">
        <v>7</v>
      </c>
      <c r="J231" s="8"/>
      <c r="K231" s="12" t="s">
        <v>8</v>
      </c>
      <c r="L231" s="99"/>
      <c r="M231" s="40"/>
      <c r="N231" s="77"/>
      <c r="P231" s="107"/>
      <c r="Q231" s="41"/>
      <c r="R231" s="41"/>
      <c r="S231" s="71"/>
      <c r="T231" s="108"/>
      <c r="V231" s="125">
        <f>8744.65+8.18</f>
        <v>8752.83</v>
      </c>
      <c r="W231" s="71">
        <v>1929.21</v>
      </c>
      <c r="X231" s="42">
        <f t="shared" si="74"/>
        <v>8752.83</v>
      </c>
      <c r="Y231" s="115">
        <f t="shared" si="75"/>
        <v>1929.21</v>
      </c>
      <c r="AA231" s="120">
        <f t="shared" si="76"/>
        <v>10682.04</v>
      </c>
      <c r="AB231" s="42">
        <f t="shared" si="77"/>
        <v>0</v>
      </c>
      <c r="AC231" s="42">
        <f t="shared" si="78"/>
        <v>10682.04</v>
      </c>
      <c r="AD231" s="121">
        <f t="shared" si="79"/>
        <v>100</v>
      </c>
    </row>
    <row r="232" spans="2:30" x14ac:dyDescent="0.2">
      <c r="B232" s="2">
        <v>224</v>
      </c>
      <c r="D232" s="155"/>
      <c r="E232" s="156"/>
      <c r="F232" s="3"/>
      <c r="G232" s="158"/>
      <c r="H232" s="8"/>
      <c r="I232" s="3"/>
      <c r="J232" s="8"/>
      <c r="K232" s="12"/>
      <c r="L232" s="99"/>
      <c r="M232" s="40"/>
      <c r="N232" s="77"/>
      <c r="P232" s="107"/>
      <c r="Q232" s="41"/>
      <c r="R232" s="41"/>
      <c r="S232" s="71"/>
      <c r="T232" s="108"/>
      <c r="V232" s="125"/>
      <c r="W232" s="71"/>
      <c r="X232" s="42"/>
      <c r="Y232" s="115"/>
      <c r="AA232" s="120"/>
      <c r="AB232" s="42"/>
      <c r="AC232" s="42"/>
      <c r="AD232" s="121"/>
    </row>
    <row r="233" spans="2:30" x14ac:dyDescent="0.2">
      <c r="B233" s="2">
        <v>225</v>
      </c>
      <c r="C233" s="1">
        <v>1</v>
      </c>
      <c r="D233" s="155">
        <v>43171</v>
      </c>
      <c r="E233" s="156">
        <v>86</v>
      </c>
      <c r="F233" s="3">
        <v>1204</v>
      </c>
      <c r="G233" s="158" t="s">
        <v>243</v>
      </c>
      <c r="H233" s="8" t="s">
        <v>10</v>
      </c>
      <c r="I233" s="3" t="s">
        <v>7</v>
      </c>
      <c r="J233" s="8"/>
      <c r="K233" s="12" t="s">
        <v>8</v>
      </c>
      <c r="L233" s="99"/>
      <c r="M233" s="40"/>
      <c r="N233" s="77"/>
      <c r="P233" s="107"/>
      <c r="Q233" s="41"/>
      <c r="R233" s="41"/>
      <c r="S233" s="71"/>
      <c r="T233" s="108"/>
      <c r="V233" s="125">
        <f t="shared" ref="V233:V246" si="80">8744.65+8.18</f>
        <v>8752.83</v>
      </c>
      <c r="W233" s="71">
        <v>1929.21</v>
      </c>
      <c r="X233" s="42">
        <f t="shared" ref="X233:X248" si="81">V233-S233</f>
        <v>8752.83</v>
      </c>
      <c r="Y233" s="115">
        <f t="shared" ref="Y233:Y248" si="82">W233-T233</f>
        <v>1929.21</v>
      </c>
      <c r="AA233" s="120">
        <f t="shared" ref="AA233:AA248" si="83">V233+W233</f>
        <v>10682.04</v>
      </c>
      <c r="AB233" s="42">
        <f t="shared" ref="AB233:AB248" si="84">(S233+T233)</f>
        <v>0</v>
      </c>
      <c r="AC233" s="42">
        <f t="shared" ref="AC233:AC248" si="85">AA233-AB233</f>
        <v>10682.04</v>
      </c>
      <c r="AD233" s="121">
        <f t="shared" ref="AD233:AD248" si="86">AC233/AA233*100</f>
        <v>100</v>
      </c>
    </row>
    <row r="234" spans="2:30" x14ac:dyDescent="0.2">
      <c r="B234" s="2">
        <v>226</v>
      </c>
      <c r="C234" s="1">
        <v>2</v>
      </c>
      <c r="D234" s="155">
        <v>43171</v>
      </c>
      <c r="E234" s="156">
        <v>86</v>
      </c>
      <c r="F234" s="3">
        <v>1205</v>
      </c>
      <c r="G234" s="158" t="s">
        <v>244</v>
      </c>
      <c r="H234" s="8" t="s">
        <v>242</v>
      </c>
      <c r="I234" s="3" t="s">
        <v>7</v>
      </c>
      <c r="J234" s="8"/>
      <c r="K234" s="12" t="s">
        <v>8</v>
      </c>
      <c r="L234" s="99"/>
      <c r="M234" s="40"/>
      <c r="N234" s="77"/>
      <c r="P234" s="107"/>
      <c r="Q234" s="41"/>
      <c r="R234" s="41"/>
      <c r="S234" s="71"/>
      <c r="T234" s="108"/>
      <c r="V234" s="125">
        <f t="shared" si="80"/>
        <v>8752.83</v>
      </c>
      <c r="W234" s="71">
        <v>1929.21</v>
      </c>
      <c r="X234" s="42">
        <f t="shared" si="81"/>
        <v>8752.83</v>
      </c>
      <c r="Y234" s="115">
        <f t="shared" si="82"/>
        <v>1929.21</v>
      </c>
      <c r="AA234" s="120">
        <f t="shared" si="83"/>
        <v>10682.04</v>
      </c>
      <c r="AB234" s="42">
        <f t="shared" si="84"/>
        <v>0</v>
      </c>
      <c r="AC234" s="42">
        <f t="shared" si="85"/>
        <v>10682.04</v>
      </c>
      <c r="AD234" s="121">
        <f t="shared" si="86"/>
        <v>100</v>
      </c>
    </row>
    <row r="235" spans="2:30" x14ac:dyDescent="0.2">
      <c r="B235" s="2">
        <v>227</v>
      </c>
      <c r="C235" s="1">
        <v>3</v>
      </c>
      <c r="D235" s="155">
        <v>43171</v>
      </c>
      <c r="E235" s="156">
        <v>86</v>
      </c>
      <c r="F235" s="3">
        <v>1206</v>
      </c>
      <c r="G235" s="158" t="s">
        <v>245</v>
      </c>
      <c r="H235" s="8" t="s">
        <v>10</v>
      </c>
      <c r="I235" s="3" t="s">
        <v>7</v>
      </c>
      <c r="J235" s="8"/>
      <c r="K235" s="12" t="s">
        <v>8</v>
      </c>
      <c r="L235" s="99"/>
      <c r="M235" s="40"/>
      <c r="N235" s="77"/>
      <c r="P235" s="107"/>
      <c r="Q235" s="41"/>
      <c r="R235" s="41"/>
      <c r="S235" s="71"/>
      <c r="T235" s="108"/>
      <c r="V235" s="125">
        <f t="shared" si="80"/>
        <v>8752.83</v>
      </c>
      <c r="W235" s="71">
        <v>1929.21</v>
      </c>
      <c r="X235" s="42">
        <f t="shared" si="81"/>
        <v>8752.83</v>
      </c>
      <c r="Y235" s="115">
        <f t="shared" si="82"/>
        <v>1929.21</v>
      </c>
      <c r="AA235" s="120">
        <f t="shared" si="83"/>
        <v>10682.04</v>
      </c>
      <c r="AB235" s="42">
        <f t="shared" si="84"/>
        <v>0</v>
      </c>
      <c r="AC235" s="42">
        <f t="shared" si="85"/>
        <v>10682.04</v>
      </c>
      <c r="AD235" s="121">
        <f t="shared" si="86"/>
        <v>100</v>
      </c>
    </row>
    <row r="236" spans="2:30" x14ac:dyDescent="0.2">
      <c r="B236" s="2">
        <v>228</v>
      </c>
      <c r="C236" s="1">
        <v>4</v>
      </c>
      <c r="D236" s="155">
        <v>43171</v>
      </c>
      <c r="E236" s="156">
        <v>86</v>
      </c>
      <c r="F236" s="3">
        <v>1207</v>
      </c>
      <c r="G236" s="158" t="s">
        <v>246</v>
      </c>
      <c r="H236" s="8" t="s">
        <v>10</v>
      </c>
      <c r="I236" s="3" t="s">
        <v>7</v>
      </c>
      <c r="J236" s="8"/>
      <c r="K236" s="12" t="s">
        <v>8</v>
      </c>
      <c r="L236" s="99"/>
      <c r="M236" s="40"/>
      <c r="N236" s="77"/>
      <c r="P236" s="107"/>
      <c r="Q236" s="41"/>
      <c r="R236" s="41"/>
      <c r="S236" s="71"/>
      <c r="T236" s="108"/>
      <c r="V236" s="125">
        <f t="shared" si="80"/>
        <v>8752.83</v>
      </c>
      <c r="W236" s="71">
        <v>1929.21</v>
      </c>
      <c r="X236" s="42">
        <f t="shared" si="81"/>
        <v>8752.83</v>
      </c>
      <c r="Y236" s="115">
        <f t="shared" si="82"/>
        <v>1929.21</v>
      </c>
      <c r="AA236" s="120">
        <f t="shared" si="83"/>
        <v>10682.04</v>
      </c>
      <c r="AB236" s="42">
        <f t="shared" si="84"/>
        <v>0</v>
      </c>
      <c r="AC236" s="42">
        <f t="shared" si="85"/>
        <v>10682.04</v>
      </c>
      <c r="AD236" s="121">
        <f t="shared" si="86"/>
        <v>100</v>
      </c>
    </row>
    <row r="237" spans="2:30" x14ac:dyDescent="0.2">
      <c r="B237" s="2">
        <v>229</v>
      </c>
      <c r="C237" s="1">
        <v>5</v>
      </c>
      <c r="D237" s="155">
        <v>43171</v>
      </c>
      <c r="E237" s="156">
        <v>86</v>
      </c>
      <c r="F237" s="3">
        <v>1208</v>
      </c>
      <c r="G237" s="158" t="s">
        <v>247</v>
      </c>
      <c r="H237" s="8" t="s">
        <v>242</v>
      </c>
      <c r="I237" s="3" t="s">
        <v>7</v>
      </c>
      <c r="J237" s="8"/>
      <c r="K237" s="12" t="s">
        <v>8</v>
      </c>
      <c r="L237" s="99"/>
      <c r="M237" s="40"/>
      <c r="N237" s="77"/>
      <c r="P237" s="107"/>
      <c r="Q237" s="41"/>
      <c r="R237" s="41"/>
      <c r="S237" s="71"/>
      <c r="T237" s="108"/>
      <c r="V237" s="125">
        <f t="shared" si="80"/>
        <v>8752.83</v>
      </c>
      <c r="W237" s="71">
        <v>1929.21</v>
      </c>
      <c r="X237" s="42">
        <f t="shared" si="81"/>
        <v>8752.83</v>
      </c>
      <c r="Y237" s="115">
        <f t="shared" si="82"/>
        <v>1929.21</v>
      </c>
      <c r="AA237" s="120">
        <f t="shared" si="83"/>
        <v>10682.04</v>
      </c>
      <c r="AB237" s="42">
        <f t="shared" si="84"/>
        <v>0</v>
      </c>
      <c r="AC237" s="42">
        <f t="shared" si="85"/>
        <v>10682.04</v>
      </c>
      <c r="AD237" s="121">
        <f t="shared" si="86"/>
        <v>100</v>
      </c>
    </row>
    <row r="238" spans="2:30" x14ac:dyDescent="0.2">
      <c r="B238" s="2">
        <v>230</v>
      </c>
      <c r="C238" s="1">
        <v>6</v>
      </c>
      <c r="D238" s="155">
        <v>43171</v>
      </c>
      <c r="E238" s="156">
        <v>86</v>
      </c>
      <c r="F238" s="3">
        <v>1209</v>
      </c>
      <c r="G238" s="158" t="s">
        <v>248</v>
      </c>
      <c r="H238" s="8" t="s">
        <v>10</v>
      </c>
      <c r="I238" s="3" t="s">
        <v>7</v>
      </c>
      <c r="J238" s="8"/>
      <c r="K238" s="12" t="s">
        <v>8</v>
      </c>
      <c r="L238" s="99"/>
      <c r="M238" s="40"/>
      <c r="N238" s="77"/>
      <c r="P238" s="107"/>
      <c r="Q238" s="41"/>
      <c r="R238" s="41"/>
      <c r="S238" s="71"/>
      <c r="T238" s="108"/>
      <c r="V238" s="125">
        <f t="shared" si="80"/>
        <v>8752.83</v>
      </c>
      <c r="W238" s="71">
        <v>1929.21</v>
      </c>
      <c r="X238" s="42">
        <f t="shared" si="81"/>
        <v>8752.83</v>
      </c>
      <c r="Y238" s="115">
        <f t="shared" si="82"/>
        <v>1929.21</v>
      </c>
      <c r="AA238" s="120">
        <f t="shared" si="83"/>
        <v>10682.04</v>
      </c>
      <c r="AB238" s="42">
        <f t="shared" si="84"/>
        <v>0</v>
      </c>
      <c r="AC238" s="42">
        <f t="shared" si="85"/>
        <v>10682.04</v>
      </c>
      <c r="AD238" s="121">
        <f t="shared" si="86"/>
        <v>100</v>
      </c>
    </row>
    <row r="239" spans="2:30" x14ac:dyDescent="0.2">
      <c r="B239" s="2">
        <v>231</v>
      </c>
      <c r="C239" s="1">
        <v>7</v>
      </c>
      <c r="D239" s="155">
        <v>43171</v>
      </c>
      <c r="E239" s="156">
        <v>86</v>
      </c>
      <c r="F239" s="3">
        <v>1210</v>
      </c>
      <c r="G239" s="158" t="s">
        <v>249</v>
      </c>
      <c r="H239" s="8" t="s">
        <v>242</v>
      </c>
      <c r="I239" s="3" t="s">
        <v>7</v>
      </c>
      <c r="J239" s="8"/>
      <c r="K239" s="12" t="s">
        <v>8</v>
      </c>
      <c r="L239" s="99"/>
      <c r="M239" s="40"/>
      <c r="N239" s="77"/>
      <c r="P239" s="107"/>
      <c r="Q239" s="41"/>
      <c r="R239" s="41"/>
      <c r="S239" s="71"/>
      <c r="T239" s="108"/>
      <c r="V239" s="125">
        <f t="shared" si="80"/>
        <v>8752.83</v>
      </c>
      <c r="W239" s="71">
        <v>1929.21</v>
      </c>
      <c r="X239" s="42">
        <f t="shared" si="81"/>
        <v>8752.83</v>
      </c>
      <c r="Y239" s="115">
        <f t="shared" si="82"/>
        <v>1929.21</v>
      </c>
      <c r="AA239" s="120">
        <f t="shared" si="83"/>
        <v>10682.04</v>
      </c>
      <c r="AB239" s="42">
        <f t="shared" si="84"/>
        <v>0</v>
      </c>
      <c r="AC239" s="42">
        <f t="shared" si="85"/>
        <v>10682.04</v>
      </c>
      <c r="AD239" s="121">
        <f t="shared" si="86"/>
        <v>100</v>
      </c>
    </row>
    <row r="240" spans="2:30" x14ac:dyDescent="0.2">
      <c r="B240" s="2">
        <v>232</v>
      </c>
      <c r="C240" s="1">
        <v>8</v>
      </c>
      <c r="D240" s="155">
        <v>43171</v>
      </c>
      <c r="E240" s="156">
        <v>86</v>
      </c>
      <c r="F240" s="3">
        <v>1211</v>
      </c>
      <c r="G240" s="158" t="s">
        <v>250</v>
      </c>
      <c r="H240" s="8" t="s">
        <v>242</v>
      </c>
      <c r="I240" s="3" t="s">
        <v>7</v>
      </c>
      <c r="J240" s="8"/>
      <c r="K240" s="12" t="s">
        <v>8</v>
      </c>
      <c r="L240" s="99"/>
      <c r="M240" s="40"/>
      <c r="N240" s="77"/>
      <c r="P240" s="107"/>
      <c r="Q240" s="41"/>
      <c r="R240" s="41"/>
      <c r="S240" s="71"/>
      <c r="T240" s="108"/>
      <c r="V240" s="125">
        <f t="shared" si="80"/>
        <v>8752.83</v>
      </c>
      <c r="W240" s="71">
        <v>1929.21</v>
      </c>
      <c r="X240" s="42">
        <f t="shared" si="81"/>
        <v>8752.83</v>
      </c>
      <c r="Y240" s="115">
        <f t="shared" si="82"/>
        <v>1929.21</v>
      </c>
      <c r="AA240" s="120">
        <f t="shared" si="83"/>
        <v>10682.04</v>
      </c>
      <c r="AB240" s="42">
        <f t="shared" si="84"/>
        <v>0</v>
      </c>
      <c r="AC240" s="42">
        <f t="shared" si="85"/>
        <v>10682.04</v>
      </c>
      <c r="AD240" s="121">
        <f t="shared" si="86"/>
        <v>100</v>
      </c>
    </row>
    <row r="241" spans="2:30" x14ac:dyDescent="0.2">
      <c r="B241" s="2">
        <v>233</v>
      </c>
      <c r="C241" s="1">
        <v>9</v>
      </c>
      <c r="D241" s="155">
        <v>43171</v>
      </c>
      <c r="E241" s="156">
        <v>86</v>
      </c>
      <c r="F241" s="3">
        <v>1212</v>
      </c>
      <c r="G241" s="158" t="s">
        <v>251</v>
      </c>
      <c r="H241" s="8" t="s">
        <v>10</v>
      </c>
      <c r="I241" s="3" t="s">
        <v>7</v>
      </c>
      <c r="J241" s="8"/>
      <c r="K241" s="12" t="s">
        <v>8</v>
      </c>
      <c r="L241" s="99"/>
      <c r="M241" s="40"/>
      <c r="N241" s="77"/>
      <c r="P241" s="107"/>
      <c r="Q241" s="41"/>
      <c r="R241" s="41"/>
      <c r="S241" s="71"/>
      <c r="T241" s="108"/>
      <c r="V241" s="125">
        <f t="shared" si="80"/>
        <v>8752.83</v>
      </c>
      <c r="W241" s="71">
        <v>1929.21</v>
      </c>
      <c r="X241" s="42">
        <f t="shared" si="81"/>
        <v>8752.83</v>
      </c>
      <c r="Y241" s="115">
        <f t="shared" si="82"/>
        <v>1929.21</v>
      </c>
      <c r="AA241" s="120">
        <f t="shared" si="83"/>
        <v>10682.04</v>
      </c>
      <c r="AB241" s="42">
        <f t="shared" si="84"/>
        <v>0</v>
      </c>
      <c r="AC241" s="42">
        <f t="shared" si="85"/>
        <v>10682.04</v>
      </c>
      <c r="AD241" s="121">
        <f t="shared" si="86"/>
        <v>100</v>
      </c>
    </row>
    <row r="242" spans="2:30" x14ac:dyDescent="0.2">
      <c r="B242" s="2">
        <v>234</v>
      </c>
      <c r="C242" s="1">
        <v>10</v>
      </c>
      <c r="D242" s="155">
        <v>43171</v>
      </c>
      <c r="E242" s="156">
        <v>86</v>
      </c>
      <c r="F242" s="3">
        <v>1213</v>
      </c>
      <c r="G242" s="158" t="s">
        <v>252</v>
      </c>
      <c r="H242" s="8" t="s">
        <v>242</v>
      </c>
      <c r="I242" s="3" t="s">
        <v>7</v>
      </c>
      <c r="J242" s="8"/>
      <c r="K242" s="12" t="s">
        <v>8</v>
      </c>
      <c r="L242" s="99"/>
      <c r="M242" s="40"/>
      <c r="N242" s="77"/>
      <c r="P242" s="107"/>
      <c r="Q242" s="41"/>
      <c r="R242" s="41"/>
      <c r="S242" s="71"/>
      <c r="T242" s="108"/>
      <c r="V242" s="125">
        <f t="shared" si="80"/>
        <v>8752.83</v>
      </c>
      <c r="W242" s="71">
        <v>1929.21</v>
      </c>
      <c r="X242" s="42">
        <f t="shared" si="81"/>
        <v>8752.83</v>
      </c>
      <c r="Y242" s="115">
        <f t="shared" si="82"/>
        <v>1929.21</v>
      </c>
      <c r="AA242" s="120">
        <f t="shared" si="83"/>
        <v>10682.04</v>
      </c>
      <c r="AB242" s="42">
        <f t="shared" si="84"/>
        <v>0</v>
      </c>
      <c r="AC242" s="42">
        <f t="shared" si="85"/>
        <v>10682.04</v>
      </c>
      <c r="AD242" s="121">
        <f t="shared" si="86"/>
        <v>100</v>
      </c>
    </row>
    <row r="243" spans="2:30" x14ac:dyDescent="0.2">
      <c r="B243" s="2">
        <v>235</v>
      </c>
      <c r="C243" s="1">
        <v>11</v>
      </c>
      <c r="D243" s="155">
        <v>43171</v>
      </c>
      <c r="E243" s="156">
        <v>86</v>
      </c>
      <c r="F243" s="3">
        <v>1214</v>
      </c>
      <c r="G243" s="158" t="s">
        <v>253</v>
      </c>
      <c r="H243" s="8" t="s">
        <v>10</v>
      </c>
      <c r="I243" s="3" t="s">
        <v>7</v>
      </c>
      <c r="J243" s="8"/>
      <c r="K243" s="12" t="s">
        <v>8</v>
      </c>
      <c r="L243" s="99"/>
      <c r="M243" s="40"/>
      <c r="N243" s="77"/>
      <c r="P243" s="107"/>
      <c r="Q243" s="41"/>
      <c r="R243" s="41"/>
      <c r="S243" s="71"/>
      <c r="T243" s="108"/>
      <c r="V243" s="125">
        <f t="shared" si="80"/>
        <v>8752.83</v>
      </c>
      <c r="W243" s="71">
        <v>1929.21</v>
      </c>
      <c r="X243" s="42">
        <f t="shared" si="81"/>
        <v>8752.83</v>
      </c>
      <c r="Y243" s="115">
        <f t="shared" si="82"/>
        <v>1929.21</v>
      </c>
      <c r="AA243" s="120">
        <f t="shared" si="83"/>
        <v>10682.04</v>
      </c>
      <c r="AB243" s="42">
        <f t="shared" si="84"/>
        <v>0</v>
      </c>
      <c r="AC243" s="42">
        <f t="shared" si="85"/>
        <v>10682.04</v>
      </c>
      <c r="AD243" s="121">
        <f t="shared" si="86"/>
        <v>100</v>
      </c>
    </row>
    <row r="244" spans="2:30" x14ac:dyDescent="0.2">
      <c r="B244" s="2">
        <v>236</v>
      </c>
      <c r="C244" s="1">
        <v>12</v>
      </c>
      <c r="D244" s="155">
        <v>43171</v>
      </c>
      <c r="E244" s="156">
        <v>86</v>
      </c>
      <c r="F244" s="3">
        <v>1215</v>
      </c>
      <c r="G244" s="158" t="s">
        <v>254</v>
      </c>
      <c r="H244" s="8" t="s">
        <v>10</v>
      </c>
      <c r="I244" s="3" t="s">
        <v>7</v>
      </c>
      <c r="J244" s="8"/>
      <c r="K244" s="12" t="s">
        <v>8</v>
      </c>
      <c r="L244" s="99"/>
      <c r="M244" s="40"/>
      <c r="N244" s="77"/>
      <c r="P244" s="107"/>
      <c r="Q244" s="41"/>
      <c r="R244" s="41"/>
      <c r="S244" s="71"/>
      <c r="T244" s="108"/>
      <c r="V244" s="125">
        <f t="shared" si="80"/>
        <v>8752.83</v>
      </c>
      <c r="W244" s="71">
        <v>1929.21</v>
      </c>
      <c r="X244" s="42">
        <f t="shared" si="81"/>
        <v>8752.83</v>
      </c>
      <c r="Y244" s="115">
        <f t="shared" si="82"/>
        <v>1929.21</v>
      </c>
      <c r="AA244" s="120">
        <f t="shared" si="83"/>
        <v>10682.04</v>
      </c>
      <c r="AB244" s="42">
        <f t="shared" si="84"/>
        <v>0</v>
      </c>
      <c r="AC244" s="42">
        <f t="shared" si="85"/>
        <v>10682.04</v>
      </c>
      <c r="AD244" s="121">
        <f t="shared" si="86"/>
        <v>100</v>
      </c>
    </row>
    <row r="245" spans="2:30" x14ac:dyDescent="0.2">
      <c r="B245" s="2">
        <v>237</v>
      </c>
      <c r="C245" s="1">
        <v>13</v>
      </c>
      <c r="D245" s="155">
        <v>43171</v>
      </c>
      <c r="E245" s="156">
        <v>86</v>
      </c>
      <c r="F245" s="3">
        <v>1216</v>
      </c>
      <c r="G245" s="158" t="s">
        <v>255</v>
      </c>
      <c r="H245" s="8" t="s">
        <v>242</v>
      </c>
      <c r="I245" s="3" t="s">
        <v>7</v>
      </c>
      <c r="J245" s="8"/>
      <c r="K245" s="12" t="s">
        <v>8</v>
      </c>
      <c r="L245" s="99"/>
      <c r="M245" s="40"/>
      <c r="N245" s="77"/>
      <c r="P245" s="107"/>
      <c r="Q245" s="41"/>
      <c r="R245" s="41"/>
      <c r="S245" s="71"/>
      <c r="T245" s="108"/>
      <c r="V245" s="125">
        <f t="shared" si="80"/>
        <v>8752.83</v>
      </c>
      <c r="W245" s="71">
        <v>1929.21</v>
      </c>
      <c r="X245" s="42">
        <f t="shared" si="81"/>
        <v>8752.83</v>
      </c>
      <c r="Y245" s="115">
        <f t="shared" si="82"/>
        <v>1929.21</v>
      </c>
      <c r="AA245" s="120">
        <f t="shared" si="83"/>
        <v>10682.04</v>
      </c>
      <c r="AB245" s="42">
        <f t="shared" si="84"/>
        <v>0</v>
      </c>
      <c r="AC245" s="42">
        <f t="shared" si="85"/>
        <v>10682.04</v>
      </c>
      <c r="AD245" s="121">
        <f t="shared" si="86"/>
        <v>100</v>
      </c>
    </row>
    <row r="246" spans="2:30" x14ac:dyDescent="0.2">
      <c r="B246" s="2">
        <v>238</v>
      </c>
      <c r="C246" s="1">
        <v>14</v>
      </c>
      <c r="D246" s="155">
        <v>43171</v>
      </c>
      <c r="E246" s="156">
        <v>86</v>
      </c>
      <c r="F246" s="3">
        <v>1218</v>
      </c>
      <c r="G246" s="158" t="s">
        <v>256</v>
      </c>
      <c r="H246" s="8" t="s">
        <v>242</v>
      </c>
      <c r="I246" s="3" t="s">
        <v>7</v>
      </c>
      <c r="J246" s="8"/>
      <c r="K246" s="12" t="s">
        <v>8</v>
      </c>
      <c r="L246" s="99"/>
      <c r="M246" s="40"/>
      <c r="N246" s="77"/>
      <c r="P246" s="107"/>
      <c r="Q246" s="41"/>
      <c r="R246" s="41"/>
      <c r="S246" s="71"/>
      <c r="T246" s="108"/>
      <c r="V246" s="125">
        <f t="shared" si="80"/>
        <v>8752.83</v>
      </c>
      <c r="W246" s="71">
        <v>1929.21</v>
      </c>
      <c r="X246" s="42">
        <f t="shared" si="81"/>
        <v>8752.83</v>
      </c>
      <c r="Y246" s="115">
        <f t="shared" si="82"/>
        <v>1929.21</v>
      </c>
      <c r="AA246" s="120">
        <f t="shared" si="83"/>
        <v>10682.04</v>
      </c>
      <c r="AB246" s="42">
        <f t="shared" si="84"/>
        <v>0</v>
      </c>
      <c r="AC246" s="42">
        <f t="shared" si="85"/>
        <v>10682.04</v>
      </c>
      <c r="AD246" s="121">
        <f t="shared" si="86"/>
        <v>100</v>
      </c>
    </row>
    <row r="247" spans="2:30" x14ac:dyDescent="0.2">
      <c r="B247" s="2">
        <v>239</v>
      </c>
      <c r="C247" s="1">
        <v>15</v>
      </c>
      <c r="D247" s="155">
        <v>43171</v>
      </c>
      <c r="E247" s="156">
        <v>87</v>
      </c>
      <c r="F247" s="3">
        <v>1219</v>
      </c>
      <c r="G247" s="158" t="s">
        <v>257</v>
      </c>
      <c r="H247" s="8" t="s">
        <v>42</v>
      </c>
      <c r="I247" s="3" t="s">
        <v>7</v>
      </c>
      <c r="J247" s="8"/>
      <c r="K247" s="12" t="s">
        <v>8</v>
      </c>
      <c r="L247" s="99"/>
      <c r="M247" s="40"/>
      <c r="N247" s="77"/>
      <c r="P247" s="107"/>
      <c r="Q247" s="41"/>
      <c r="R247" s="41"/>
      <c r="S247" s="71"/>
      <c r="T247" s="108"/>
      <c r="V247" s="125">
        <f>7543.65+8.18</f>
        <v>7551.83</v>
      </c>
      <c r="W247" s="71">
        <v>1774.06</v>
      </c>
      <c r="X247" s="42">
        <f t="shared" si="81"/>
        <v>7551.83</v>
      </c>
      <c r="Y247" s="115">
        <f t="shared" si="82"/>
        <v>1774.06</v>
      </c>
      <c r="AA247" s="120">
        <f t="shared" si="83"/>
        <v>9325.89</v>
      </c>
      <c r="AB247" s="42">
        <f t="shared" si="84"/>
        <v>0</v>
      </c>
      <c r="AC247" s="42">
        <f t="shared" si="85"/>
        <v>9325.89</v>
      </c>
      <c r="AD247" s="121">
        <f t="shared" si="86"/>
        <v>100</v>
      </c>
    </row>
    <row r="248" spans="2:30" x14ac:dyDescent="0.2">
      <c r="B248" s="2">
        <v>240</v>
      </c>
      <c r="C248" s="1">
        <v>16</v>
      </c>
      <c r="D248" s="155">
        <v>43171</v>
      </c>
      <c r="E248" s="156">
        <v>87</v>
      </c>
      <c r="F248" s="3">
        <v>1220</v>
      </c>
      <c r="G248" s="158" t="s">
        <v>258</v>
      </c>
      <c r="H248" s="8" t="s">
        <v>35</v>
      </c>
      <c r="I248" s="3" t="s">
        <v>23</v>
      </c>
      <c r="J248" s="8"/>
      <c r="K248" s="12" t="s">
        <v>8</v>
      </c>
      <c r="L248" s="99"/>
      <c r="M248" s="40"/>
      <c r="N248" s="77"/>
      <c r="P248" s="107"/>
      <c r="Q248" s="41"/>
      <c r="R248" s="41"/>
      <c r="S248" s="71"/>
      <c r="T248" s="108"/>
      <c r="V248" s="125">
        <f>10048.65+8.18</f>
        <v>10056.83</v>
      </c>
      <c r="W248" s="71">
        <v>1929.213</v>
      </c>
      <c r="X248" s="42">
        <f t="shared" si="81"/>
        <v>10056.83</v>
      </c>
      <c r="Y248" s="115">
        <f t="shared" si="82"/>
        <v>1929.213</v>
      </c>
      <c r="AA248" s="120">
        <f t="shared" si="83"/>
        <v>11986.043</v>
      </c>
      <c r="AB248" s="42">
        <f t="shared" si="84"/>
        <v>0</v>
      </c>
      <c r="AC248" s="42">
        <f t="shared" si="85"/>
        <v>11986.043</v>
      </c>
      <c r="AD248" s="121">
        <f t="shared" si="86"/>
        <v>100</v>
      </c>
    </row>
    <row r="249" spans="2:30" x14ac:dyDescent="0.2">
      <c r="B249" s="2">
        <v>241</v>
      </c>
      <c r="D249" s="155"/>
      <c r="E249" s="156"/>
      <c r="F249" s="3"/>
      <c r="G249" s="158"/>
      <c r="H249" s="8"/>
      <c r="I249" s="3"/>
      <c r="J249" s="8"/>
      <c r="K249" s="12"/>
      <c r="L249" s="99"/>
      <c r="M249" s="40"/>
      <c r="N249" s="77"/>
      <c r="P249" s="107"/>
      <c r="Q249" s="41"/>
      <c r="R249" s="41"/>
      <c r="S249" s="71"/>
      <c r="T249" s="108"/>
      <c r="V249" s="125"/>
      <c r="W249" s="71"/>
      <c r="X249" s="42"/>
      <c r="Y249" s="115"/>
      <c r="AA249" s="120"/>
      <c r="AB249" s="42"/>
      <c r="AC249" s="42"/>
      <c r="AD249" s="121"/>
    </row>
    <row r="250" spans="2:30" x14ac:dyDescent="0.2">
      <c r="B250" s="2">
        <v>242</v>
      </c>
      <c r="C250" s="1">
        <v>1</v>
      </c>
      <c r="D250" s="155">
        <v>43178</v>
      </c>
      <c r="E250" s="156">
        <v>87</v>
      </c>
      <c r="F250" s="3">
        <v>1221</v>
      </c>
      <c r="G250" s="158" t="s">
        <v>259</v>
      </c>
      <c r="H250" s="8" t="s">
        <v>42</v>
      </c>
      <c r="I250" s="3" t="s">
        <v>7</v>
      </c>
      <c r="J250" s="8"/>
      <c r="K250" s="12" t="s">
        <v>8</v>
      </c>
      <c r="L250" s="99"/>
      <c r="M250" s="40"/>
      <c r="N250" s="77"/>
      <c r="P250" s="107"/>
      <c r="Q250" s="41"/>
      <c r="R250" s="41"/>
      <c r="S250" s="71"/>
      <c r="T250" s="108"/>
      <c r="V250" s="125">
        <f>7543.65+8.18</f>
        <v>7551.83</v>
      </c>
      <c r="W250" s="71">
        <v>1774.06</v>
      </c>
      <c r="X250" s="42">
        <f t="shared" ref="X250:X266" si="87">V250-S250</f>
        <v>7551.83</v>
      </c>
      <c r="Y250" s="115">
        <f t="shared" ref="Y250:Y266" si="88">W250-T250</f>
        <v>1774.06</v>
      </c>
      <c r="AA250" s="120">
        <f t="shared" ref="AA250:AA266" si="89">V250+W250</f>
        <v>9325.89</v>
      </c>
      <c r="AB250" s="42">
        <f t="shared" ref="AB250:AB266" si="90">(S250+T250)</f>
        <v>0</v>
      </c>
      <c r="AC250" s="42">
        <f t="shared" ref="AC250:AC266" si="91">AA250-AB250</f>
        <v>9325.89</v>
      </c>
      <c r="AD250" s="121">
        <f t="shared" ref="AD250:AD266" si="92">AC250/AA250*100</f>
        <v>100</v>
      </c>
    </row>
    <row r="251" spans="2:30" x14ac:dyDescent="0.2">
      <c r="B251" s="2">
        <v>243</v>
      </c>
      <c r="E251" s="156">
        <v>87</v>
      </c>
      <c r="F251" s="3">
        <v>1222</v>
      </c>
      <c r="G251" s="158" t="s">
        <v>260</v>
      </c>
      <c r="H251" s="8" t="s">
        <v>35</v>
      </c>
      <c r="I251" s="3" t="s">
        <v>159</v>
      </c>
      <c r="J251" s="8"/>
      <c r="K251" s="12" t="s">
        <v>160</v>
      </c>
      <c r="L251" s="99"/>
      <c r="M251" s="40"/>
      <c r="N251" s="77"/>
      <c r="P251" s="107"/>
      <c r="Q251" s="41"/>
      <c r="R251" s="41"/>
      <c r="S251" s="71"/>
      <c r="T251" s="108"/>
      <c r="V251" s="125">
        <v>0</v>
      </c>
      <c r="W251" s="71">
        <v>0</v>
      </c>
      <c r="X251" s="42">
        <f t="shared" si="87"/>
        <v>0</v>
      </c>
      <c r="Y251" s="115">
        <f t="shared" si="88"/>
        <v>0</v>
      </c>
      <c r="AA251" s="120">
        <f t="shared" si="89"/>
        <v>0</v>
      </c>
      <c r="AB251" s="42">
        <f t="shared" si="90"/>
        <v>0</v>
      </c>
      <c r="AC251" s="42">
        <f t="shared" si="91"/>
        <v>0</v>
      </c>
      <c r="AD251" s="121" t="e">
        <f t="shared" si="92"/>
        <v>#DIV/0!</v>
      </c>
    </row>
    <row r="252" spans="2:30" x14ac:dyDescent="0.2">
      <c r="B252" s="2">
        <v>244</v>
      </c>
      <c r="C252" s="1">
        <v>2</v>
      </c>
      <c r="D252" s="155">
        <v>43178</v>
      </c>
      <c r="E252" s="156">
        <v>87</v>
      </c>
      <c r="F252" s="3">
        <v>1223</v>
      </c>
      <c r="G252" s="158" t="s">
        <v>261</v>
      </c>
      <c r="H252" s="8" t="s">
        <v>35</v>
      </c>
      <c r="I252" s="3" t="s">
        <v>7</v>
      </c>
      <c r="J252" s="8"/>
      <c r="K252" s="12" t="s">
        <v>8</v>
      </c>
      <c r="L252" s="99"/>
      <c r="M252" s="40"/>
      <c r="N252" s="77"/>
      <c r="P252" s="107"/>
      <c r="Q252" s="41"/>
      <c r="R252" s="41"/>
      <c r="S252" s="71"/>
      <c r="T252" s="108"/>
      <c r="V252" s="125">
        <f>10048.65+8.18</f>
        <v>10056.83</v>
      </c>
      <c r="W252" s="71">
        <v>1929.213</v>
      </c>
      <c r="X252" s="42">
        <f t="shared" si="87"/>
        <v>10056.83</v>
      </c>
      <c r="Y252" s="115">
        <f t="shared" si="88"/>
        <v>1929.213</v>
      </c>
      <c r="AA252" s="120">
        <f t="shared" si="89"/>
        <v>11986.043</v>
      </c>
      <c r="AB252" s="42">
        <f t="shared" si="90"/>
        <v>0</v>
      </c>
      <c r="AC252" s="42">
        <f t="shared" si="91"/>
        <v>11986.043</v>
      </c>
      <c r="AD252" s="121">
        <f t="shared" si="92"/>
        <v>100</v>
      </c>
    </row>
    <row r="253" spans="2:30" x14ac:dyDescent="0.2">
      <c r="B253" s="2">
        <v>245</v>
      </c>
      <c r="C253" s="1">
        <v>3</v>
      </c>
      <c r="D253" s="155">
        <v>43178</v>
      </c>
      <c r="E253" s="156">
        <v>87</v>
      </c>
      <c r="F253" s="3">
        <v>1224</v>
      </c>
      <c r="G253" s="158" t="s">
        <v>262</v>
      </c>
      <c r="H253" s="8" t="s">
        <v>42</v>
      </c>
      <c r="I253" s="3" t="s">
        <v>7</v>
      </c>
      <c r="J253" s="8"/>
      <c r="K253" s="12" t="s">
        <v>8</v>
      </c>
      <c r="L253" s="99"/>
      <c r="M253" s="40"/>
      <c r="N253" s="77"/>
      <c r="P253" s="107"/>
      <c r="Q253" s="41"/>
      <c r="R253" s="41"/>
      <c r="S253" s="71"/>
      <c r="T253" s="108"/>
      <c r="V253" s="125">
        <f>7543.65+8.18</f>
        <v>7551.83</v>
      </c>
      <c r="W253" s="71">
        <v>1774.06</v>
      </c>
      <c r="X253" s="42">
        <f t="shared" si="87"/>
        <v>7551.83</v>
      </c>
      <c r="Y253" s="115">
        <f t="shared" si="88"/>
        <v>1774.06</v>
      </c>
      <c r="AA253" s="120">
        <f t="shared" si="89"/>
        <v>9325.89</v>
      </c>
      <c r="AB253" s="42">
        <f t="shared" si="90"/>
        <v>0</v>
      </c>
      <c r="AC253" s="42">
        <f t="shared" si="91"/>
        <v>9325.89</v>
      </c>
      <c r="AD253" s="121">
        <f t="shared" si="92"/>
        <v>100</v>
      </c>
    </row>
    <row r="254" spans="2:30" x14ac:dyDescent="0.2">
      <c r="B254" s="2">
        <v>246</v>
      </c>
      <c r="C254" s="1">
        <v>4</v>
      </c>
      <c r="D254" s="155">
        <v>43178</v>
      </c>
      <c r="E254" s="156">
        <v>87</v>
      </c>
      <c r="F254" s="3">
        <v>1225</v>
      </c>
      <c r="G254" s="158" t="s">
        <v>263</v>
      </c>
      <c r="H254" s="8" t="s">
        <v>35</v>
      </c>
      <c r="I254" s="3" t="s">
        <v>7</v>
      </c>
      <c r="J254" s="8"/>
      <c r="K254" s="12" t="s">
        <v>8</v>
      </c>
      <c r="L254" s="99"/>
      <c r="M254" s="40"/>
      <c r="N254" s="77"/>
      <c r="P254" s="107"/>
      <c r="Q254" s="41"/>
      <c r="R254" s="41"/>
      <c r="S254" s="71"/>
      <c r="T254" s="108"/>
      <c r="V254" s="125">
        <f>10048.65+8.18</f>
        <v>10056.83</v>
      </c>
      <c r="W254" s="71">
        <v>1929.213</v>
      </c>
      <c r="X254" s="42">
        <f t="shared" si="87"/>
        <v>10056.83</v>
      </c>
      <c r="Y254" s="115">
        <f t="shared" si="88"/>
        <v>1929.213</v>
      </c>
      <c r="AA254" s="120">
        <f t="shared" si="89"/>
        <v>11986.043</v>
      </c>
      <c r="AB254" s="42">
        <f t="shared" si="90"/>
        <v>0</v>
      </c>
      <c r="AC254" s="42">
        <f t="shared" si="91"/>
        <v>11986.043</v>
      </c>
      <c r="AD254" s="121">
        <f t="shared" si="92"/>
        <v>100</v>
      </c>
    </row>
    <row r="255" spans="2:30" x14ac:dyDescent="0.2">
      <c r="B255" s="2">
        <v>247</v>
      </c>
      <c r="C255" s="1">
        <v>5</v>
      </c>
      <c r="D255" s="155">
        <v>43178</v>
      </c>
      <c r="E255" s="156">
        <v>87</v>
      </c>
      <c r="F255" s="3">
        <v>1226</v>
      </c>
      <c r="G255" s="158" t="s">
        <v>264</v>
      </c>
      <c r="H255" s="8" t="s">
        <v>42</v>
      </c>
      <c r="I255" s="3" t="s">
        <v>7</v>
      </c>
      <c r="J255" s="8"/>
      <c r="K255" s="12" t="s">
        <v>8</v>
      </c>
      <c r="L255" s="99"/>
      <c r="M255" s="40"/>
      <c r="N255" s="77"/>
      <c r="P255" s="107"/>
      <c r="Q255" s="41"/>
      <c r="R255" s="41"/>
      <c r="S255" s="71"/>
      <c r="T255" s="108"/>
      <c r="V255" s="125">
        <f>7543.65+8.18</f>
        <v>7551.83</v>
      </c>
      <c r="W255" s="71">
        <v>1774.06</v>
      </c>
      <c r="X255" s="42">
        <f t="shared" si="87"/>
        <v>7551.83</v>
      </c>
      <c r="Y255" s="115">
        <f t="shared" si="88"/>
        <v>1774.06</v>
      </c>
      <c r="AA255" s="120">
        <f t="shared" si="89"/>
        <v>9325.89</v>
      </c>
      <c r="AB255" s="42">
        <f t="shared" si="90"/>
        <v>0</v>
      </c>
      <c r="AC255" s="42">
        <f t="shared" si="91"/>
        <v>9325.89</v>
      </c>
      <c r="AD255" s="121">
        <f t="shared" si="92"/>
        <v>100</v>
      </c>
    </row>
    <row r="256" spans="2:30" x14ac:dyDescent="0.2">
      <c r="B256" s="2">
        <v>248</v>
      </c>
      <c r="C256" s="1">
        <v>6</v>
      </c>
      <c r="D256" s="155">
        <v>43178</v>
      </c>
      <c r="E256" s="156">
        <v>88</v>
      </c>
      <c r="F256" s="3">
        <v>1227</v>
      </c>
      <c r="G256" s="158" t="s">
        <v>265</v>
      </c>
      <c r="H256" s="8" t="s">
        <v>42</v>
      </c>
      <c r="I256" s="3" t="s">
        <v>7</v>
      </c>
      <c r="J256" s="8"/>
      <c r="K256" s="12" t="s">
        <v>8</v>
      </c>
      <c r="L256" s="99"/>
      <c r="M256" s="40"/>
      <c r="N256" s="77"/>
      <c r="P256" s="107"/>
      <c r="Q256" s="41"/>
      <c r="R256" s="41"/>
      <c r="S256" s="71"/>
      <c r="T256" s="108"/>
      <c r="V256" s="125">
        <f>7543.65+8.18</f>
        <v>7551.83</v>
      </c>
      <c r="W256" s="71">
        <v>1774.06</v>
      </c>
      <c r="X256" s="42">
        <f t="shared" si="87"/>
        <v>7551.83</v>
      </c>
      <c r="Y256" s="115">
        <f t="shared" si="88"/>
        <v>1774.06</v>
      </c>
      <c r="AA256" s="120">
        <f t="shared" si="89"/>
        <v>9325.89</v>
      </c>
      <c r="AB256" s="42">
        <f t="shared" si="90"/>
        <v>0</v>
      </c>
      <c r="AC256" s="42">
        <f t="shared" si="91"/>
        <v>9325.89</v>
      </c>
      <c r="AD256" s="121">
        <f t="shared" si="92"/>
        <v>100</v>
      </c>
    </row>
    <row r="257" spans="2:30" x14ac:dyDescent="0.2">
      <c r="B257" s="2">
        <v>249</v>
      </c>
      <c r="C257" s="1">
        <v>7</v>
      </c>
      <c r="D257" s="155">
        <v>43178</v>
      </c>
      <c r="E257" s="156">
        <v>88</v>
      </c>
      <c r="F257" s="3">
        <v>1228</v>
      </c>
      <c r="G257" s="158" t="s">
        <v>266</v>
      </c>
      <c r="H257" s="8" t="s">
        <v>35</v>
      </c>
      <c r="I257" s="3" t="s">
        <v>7</v>
      </c>
      <c r="J257" s="8"/>
      <c r="K257" s="12" t="s">
        <v>8</v>
      </c>
      <c r="L257" s="99"/>
      <c r="M257" s="40"/>
      <c r="N257" s="77"/>
      <c r="P257" s="107"/>
      <c r="Q257" s="41"/>
      <c r="R257" s="41"/>
      <c r="S257" s="71"/>
      <c r="T257" s="108"/>
      <c r="V257" s="125">
        <f>10048.65+8.18</f>
        <v>10056.83</v>
      </c>
      <c r="W257" s="71">
        <v>1929.213</v>
      </c>
      <c r="X257" s="42">
        <f t="shared" si="87"/>
        <v>10056.83</v>
      </c>
      <c r="Y257" s="115">
        <f t="shared" si="88"/>
        <v>1929.213</v>
      </c>
      <c r="AA257" s="120">
        <f t="shared" si="89"/>
        <v>11986.043</v>
      </c>
      <c r="AB257" s="42">
        <f t="shared" si="90"/>
        <v>0</v>
      </c>
      <c r="AC257" s="42">
        <f t="shared" si="91"/>
        <v>11986.043</v>
      </c>
      <c r="AD257" s="121">
        <f t="shared" si="92"/>
        <v>100</v>
      </c>
    </row>
    <row r="258" spans="2:30" x14ac:dyDescent="0.2">
      <c r="B258" s="2">
        <v>250</v>
      </c>
      <c r="C258" s="1">
        <v>8</v>
      </c>
      <c r="D258" s="155">
        <v>43178</v>
      </c>
      <c r="E258" s="156">
        <v>88</v>
      </c>
      <c r="F258" s="3">
        <v>1229</v>
      </c>
      <c r="G258" s="158" t="s">
        <v>267</v>
      </c>
      <c r="H258" s="8" t="s">
        <v>42</v>
      </c>
      <c r="I258" s="3" t="s">
        <v>7</v>
      </c>
      <c r="J258" s="8"/>
      <c r="K258" s="12" t="s">
        <v>8</v>
      </c>
      <c r="L258" s="99"/>
      <c r="M258" s="40"/>
      <c r="N258" s="77"/>
      <c r="P258" s="107"/>
      <c r="Q258" s="41"/>
      <c r="R258" s="41"/>
      <c r="S258" s="71"/>
      <c r="T258" s="108"/>
      <c r="V258" s="125">
        <f>7543.65+8.18</f>
        <v>7551.83</v>
      </c>
      <c r="W258" s="71">
        <v>1774.06</v>
      </c>
      <c r="X258" s="42">
        <f t="shared" si="87"/>
        <v>7551.83</v>
      </c>
      <c r="Y258" s="115">
        <f t="shared" si="88"/>
        <v>1774.06</v>
      </c>
      <c r="AA258" s="120">
        <f t="shared" si="89"/>
        <v>9325.89</v>
      </c>
      <c r="AB258" s="42">
        <f t="shared" si="90"/>
        <v>0</v>
      </c>
      <c r="AC258" s="42">
        <f t="shared" si="91"/>
        <v>9325.89</v>
      </c>
      <c r="AD258" s="121">
        <f t="shared" si="92"/>
        <v>100</v>
      </c>
    </row>
    <row r="259" spans="2:30" x14ac:dyDescent="0.2">
      <c r="B259" s="2">
        <v>251</v>
      </c>
      <c r="C259" s="1">
        <v>9</v>
      </c>
      <c r="D259" s="155">
        <v>43178</v>
      </c>
      <c r="E259" s="156">
        <v>88</v>
      </c>
      <c r="F259" s="3">
        <v>1230</v>
      </c>
      <c r="G259" s="158" t="s">
        <v>268</v>
      </c>
      <c r="H259" s="8" t="s">
        <v>35</v>
      </c>
      <c r="I259" s="3" t="s">
        <v>7</v>
      </c>
      <c r="J259" s="8"/>
      <c r="K259" s="12" t="s">
        <v>8</v>
      </c>
      <c r="L259" s="99"/>
      <c r="M259" s="40"/>
      <c r="N259" s="77"/>
      <c r="P259" s="107"/>
      <c r="Q259" s="41"/>
      <c r="R259" s="41"/>
      <c r="S259" s="71"/>
      <c r="T259" s="108"/>
      <c r="V259" s="125">
        <f>10048.65+8.18</f>
        <v>10056.83</v>
      </c>
      <c r="W259" s="71">
        <v>1929.213</v>
      </c>
      <c r="X259" s="42">
        <f t="shared" si="87"/>
        <v>10056.83</v>
      </c>
      <c r="Y259" s="115">
        <f t="shared" si="88"/>
        <v>1929.213</v>
      </c>
      <c r="AA259" s="120">
        <f t="shared" si="89"/>
        <v>11986.043</v>
      </c>
      <c r="AB259" s="42">
        <f t="shared" si="90"/>
        <v>0</v>
      </c>
      <c r="AC259" s="42">
        <f t="shared" si="91"/>
        <v>11986.043</v>
      </c>
      <c r="AD259" s="121">
        <f t="shared" si="92"/>
        <v>100</v>
      </c>
    </row>
    <row r="260" spans="2:30" x14ac:dyDescent="0.2">
      <c r="B260" s="2">
        <v>252</v>
      </c>
      <c r="C260" s="1">
        <v>10</v>
      </c>
      <c r="D260" s="155">
        <v>43178</v>
      </c>
      <c r="E260" s="156">
        <v>88</v>
      </c>
      <c r="F260" s="3">
        <v>1231</v>
      </c>
      <c r="G260" s="158" t="s">
        <v>269</v>
      </c>
      <c r="H260" s="8" t="s">
        <v>35</v>
      </c>
      <c r="I260" s="3" t="s">
        <v>7</v>
      </c>
      <c r="J260" s="8"/>
      <c r="K260" s="12" t="s">
        <v>8</v>
      </c>
      <c r="L260" s="99"/>
      <c r="M260" s="40"/>
      <c r="N260" s="77"/>
      <c r="P260" s="107"/>
      <c r="Q260" s="41"/>
      <c r="R260" s="41"/>
      <c r="S260" s="71"/>
      <c r="T260" s="108"/>
      <c r="V260" s="125">
        <f>10048.65+8.18</f>
        <v>10056.83</v>
      </c>
      <c r="W260" s="71">
        <v>1929.213</v>
      </c>
      <c r="X260" s="42">
        <f t="shared" si="87"/>
        <v>10056.83</v>
      </c>
      <c r="Y260" s="115">
        <f t="shared" si="88"/>
        <v>1929.213</v>
      </c>
      <c r="AA260" s="120">
        <f t="shared" si="89"/>
        <v>11986.043</v>
      </c>
      <c r="AB260" s="42">
        <f t="shared" si="90"/>
        <v>0</v>
      </c>
      <c r="AC260" s="42">
        <f t="shared" si="91"/>
        <v>11986.043</v>
      </c>
      <c r="AD260" s="121">
        <f t="shared" si="92"/>
        <v>100</v>
      </c>
    </row>
    <row r="261" spans="2:30" x14ac:dyDescent="0.2">
      <c r="B261" s="2">
        <v>253</v>
      </c>
      <c r="C261" s="1">
        <v>11</v>
      </c>
      <c r="D261" s="155">
        <v>43178</v>
      </c>
      <c r="E261" s="156">
        <v>88</v>
      </c>
      <c r="F261" s="3">
        <v>1232</v>
      </c>
      <c r="G261" s="158" t="s">
        <v>270</v>
      </c>
      <c r="H261" s="8" t="s">
        <v>42</v>
      </c>
      <c r="I261" s="3" t="s">
        <v>7</v>
      </c>
      <c r="J261" s="8"/>
      <c r="K261" s="12" t="s">
        <v>8</v>
      </c>
      <c r="L261" s="99"/>
      <c r="M261" s="40"/>
      <c r="N261" s="77"/>
      <c r="P261" s="107"/>
      <c r="Q261" s="41"/>
      <c r="R261" s="41"/>
      <c r="S261" s="71"/>
      <c r="T261" s="108"/>
      <c r="V261" s="125">
        <f>7543.65+8.18</f>
        <v>7551.83</v>
      </c>
      <c r="W261" s="71">
        <v>1774.06</v>
      </c>
      <c r="X261" s="42">
        <f t="shared" si="87"/>
        <v>7551.83</v>
      </c>
      <c r="Y261" s="115">
        <f t="shared" si="88"/>
        <v>1774.06</v>
      </c>
      <c r="AA261" s="120">
        <f t="shared" si="89"/>
        <v>9325.89</v>
      </c>
      <c r="AB261" s="42">
        <f t="shared" si="90"/>
        <v>0</v>
      </c>
      <c r="AC261" s="42">
        <f t="shared" si="91"/>
        <v>9325.89</v>
      </c>
      <c r="AD261" s="121">
        <f t="shared" si="92"/>
        <v>100</v>
      </c>
    </row>
    <row r="262" spans="2:30" x14ac:dyDescent="0.2">
      <c r="B262" s="2">
        <v>254</v>
      </c>
      <c r="C262" s="1">
        <v>12</v>
      </c>
      <c r="D262" s="155">
        <v>43178</v>
      </c>
      <c r="E262" s="156">
        <v>88</v>
      </c>
      <c r="F262" s="3">
        <v>1233</v>
      </c>
      <c r="G262" s="158" t="s">
        <v>271</v>
      </c>
      <c r="H262" s="8" t="s">
        <v>35</v>
      </c>
      <c r="I262" s="3" t="s">
        <v>7</v>
      </c>
      <c r="J262" s="8"/>
      <c r="K262" s="12" t="s">
        <v>8</v>
      </c>
      <c r="L262" s="99"/>
      <c r="M262" s="40"/>
      <c r="N262" s="77"/>
      <c r="P262" s="107"/>
      <c r="Q262" s="41"/>
      <c r="R262" s="41"/>
      <c r="S262" s="71"/>
      <c r="T262" s="108"/>
      <c r="V262" s="125">
        <f>10048.65+8.18</f>
        <v>10056.83</v>
      </c>
      <c r="W262" s="71">
        <v>1929.213</v>
      </c>
      <c r="X262" s="42">
        <f t="shared" si="87"/>
        <v>10056.83</v>
      </c>
      <c r="Y262" s="115">
        <f t="shared" si="88"/>
        <v>1929.213</v>
      </c>
      <c r="AA262" s="120">
        <f t="shared" si="89"/>
        <v>11986.043</v>
      </c>
      <c r="AB262" s="42">
        <f t="shared" si="90"/>
        <v>0</v>
      </c>
      <c r="AC262" s="42">
        <f t="shared" si="91"/>
        <v>11986.043</v>
      </c>
      <c r="AD262" s="121">
        <f t="shared" si="92"/>
        <v>100</v>
      </c>
    </row>
    <row r="263" spans="2:30" x14ac:dyDescent="0.2">
      <c r="B263" s="2">
        <v>255</v>
      </c>
      <c r="C263" s="1">
        <v>13</v>
      </c>
      <c r="D263" s="155">
        <v>43178</v>
      </c>
      <c r="E263" s="156">
        <v>88</v>
      </c>
      <c r="F263" s="3">
        <v>1234</v>
      </c>
      <c r="G263" s="158" t="s">
        <v>272</v>
      </c>
      <c r="H263" s="8" t="s">
        <v>42</v>
      </c>
      <c r="I263" s="3" t="s">
        <v>7</v>
      </c>
      <c r="J263" s="8"/>
      <c r="K263" s="12" t="s">
        <v>8</v>
      </c>
      <c r="L263" s="99"/>
      <c r="M263" s="40"/>
      <c r="N263" s="77"/>
      <c r="P263" s="107"/>
      <c r="Q263" s="41"/>
      <c r="R263" s="41"/>
      <c r="S263" s="71"/>
      <c r="T263" s="108"/>
      <c r="V263" s="125">
        <f>7543.65+8.18</f>
        <v>7551.83</v>
      </c>
      <c r="W263" s="71">
        <v>1774.06</v>
      </c>
      <c r="X263" s="42">
        <f t="shared" si="87"/>
        <v>7551.83</v>
      </c>
      <c r="Y263" s="115">
        <f t="shared" si="88"/>
        <v>1774.06</v>
      </c>
      <c r="AA263" s="120">
        <f t="shared" si="89"/>
        <v>9325.89</v>
      </c>
      <c r="AB263" s="42">
        <f t="shared" si="90"/>
        <v>0</v>
      </c>
      <c r="AC263" s="42">
        <f t="shared" si="91"/>
        <v>9325.89</v>
      </c>
      <c r="AD263" s="121">
        <f t="shared" si="92"/>
        <v>100</v>
      </c>
    </row>
    <row r="264" spans="2:30" x14ac:dyDescent="0.2">
      <c r="B264" s="2">
        <v>256</v>
      </c>
      <c r="C264" s="1">
        <v>14</v>
      </c>
      <c r="D264" s="155">
        <v>43178</v>
      </c>
      <c r="E264" s="156">
        <v>84</v>
      </c>
      <c r="F264" s="3">
        <v>1171</v>
      </c>
      <c r="G264" s="158" t="s">
        <v>273</v>
      </c>
      <c r="H264" s="8" t="s">
        <v>22</v>
      </c>
      <c r="I264" s="3" t="s">
        <v>23</v>
      </c>
      <c r="J264" s="8"/>
      <c r="K264" s="12" t="s">
        <v>8</v>
      </c>
      <c r="L264" s="99"/>
      <c r="M264" s="40"/>
      <c r="N264" s="77"/>
      <c r="P264" s="107"/>
      <c r="Q264" s="41"/>
      <c r="R264" s="41"/>
      <c r="S264" s="71"/>
      <c r="T264" s="108"/>
      <c r="V264" s="125">
        <f>8992.65+8.18</f>
        <v>9000.83</v>
      </c>
      <c r="W264" s="71">
        <v>1774.06</v>
      </c>
      <c r="X264" s="42">
        <f t="shared" si="87"/>
        <v>9000.83</v>
      </c>
      <c r="Y264" s="115">
        <f t="shared" si="88"/>
        <v>1774.06</v>
      </c>
      <c r="AA264" s="120">
        <f t="shared" si="89"/>
        <v>10774.89</v>
      </c>
      <c r="AB264" s="42">
        <f t="shared" si="90"/>
        <v>0</v>
      </c>
      <c r="AC264" s="42">
        <f t="shared" si="91"/>
        <v>10774.89</v>
      </c>
      <c r="AD264" s="121">
        <f t="shared" si="92"/>
        <v>100</v>
      </c>
    </row>
    <row r="265" spans="2:30" x14ac:dyDescent="0.2">
      <c r="B265" s="2">
        <v>257</v>
      </c>
      <c r="C265" s="1">
        <v>15</v>
      </c>
      <c r="D265" s="155">
        <v>43178</v>
      </c>
      <c r="E265" s="156">
        <v>84</v>
      </c>
      <c r="F265" s="3">
        <v>1172</v>
      </c>
      <c r="G265" s="158" t="s">
        <v>274</v>
      </c>
      <c r="H265" s="8" t="s">
        <v>22</v>
      </c>
      <c r="I265" s="3" t="s">
        <v>26</v>
      </c>
      <c r="J265" s="8"/>
      <c r="K265" s="12" t="s">
        <v>8</v>
      </c>
      <c r="L265" s="99"/>
      <c r="M265" s="40"/>
      <c r="N265" s="77"/>
      <c r="P265" s="107"/>
      <c r="Q265" s="41"/>
      <c r="R265" s="41"/>
      <c r="S265" s="71"/>
      <c r="T265" s="108"/>
      <c r="V265" s="125">
        <f>8992.65+8.18</f>
        <v>9000.83</v>
      </c>
      <c r="W265" s="71">
        <v>1774.06</v>
      </c>
      <c r="X265" s="42">
        <f t="shared" si="87"/>
        <v>9000.83</v>
      </c>
      <c r="Y265" s="115">
        <f t="shared" si="88"/>
        <v>1774.06</v>
      </c>
      <c r="AA265" s="120">
        <f t="shared" si="89"/>
        <v>10774.89</v>
      </c>
      <c r="AB265" s="42">
        <f t="shared" si="90"/>
        <v>0</v>
      </c>
      <c r="AC265" s="42">
        <f t="shared" si="91"/>
        <v>10774.89</v>
      </c>
      <c r="AD265" s="121">
        <f t="shared" si="92"/>
        <v>100</v>
      </c>
    </row>
    <row r="266" spans="2:30" x14ac:dyDescent="0.2">
      <c r="B266" s="2">
        <v>258</v>
      </c>
      <c r="C266" s="1">
        <v>16</v>
      </c>
      <c r="D266" s="155">
        <v>43178</v>
      </c>
      <c r="E266" s="156">
        <v>84</v>
      </c>
      <c r="F266" s="3">
        <v>1173</v>
      </c>
      <c r="G266" s="158" t="s">
        <v>275</v>
      </c>
      <c r="H266" s="8" t="s">
        <v>144</v>
      </c>
      <c r="I266" s="3" t="s">
        <v>23</v>
      </c>
      <c r="J266" s="8"/>
      <c r="K266" s="12" t="s">
        <v>8</v>
      </c>
      <c r="L266" s="99"/>
      <c r="M266" s="40"/>
      <c r="N266" s="77"/>
      <c r="P266" s="107"/>
      <c r="Q266" s="41"/>
      <c r="R266" s="41"/>
      <c r="S266" s="71"/>
      <c r="T266" s="108"/>
      <c r="V266" s="125">
        <f>8459.65+8.18</f>
        <v>8467.83</v>
      </c>
      <c r="W266" s="71">
        <v>1774.06</v>
      </c>
      <c r="X266" s="42">
        <f t="shared" si="87"/>
        <v>8467.83</v>
      </c>
      <c r="Y266" s="115">
        <f t="shared" si="88"/>
        <v>1774.06</v>
      </c>
      <c r="AA266" s="120">
        <f t="shared" si="89"/>
        <v>10241.89</v>
      </c>
      <c r="AB266" s="42">
        <f t="shared" si="90"/>
        <v>0</v>
      </c>
      <c r="AC266" s="42">
        <f t="shared" si="91"/>
        <v>10241.89</v>
      </c>
      <c r="AD266" s="121">
        <f t="shared" si="92"/>
        <v>100</v>
      </c>
    </row>
    <row r="267" spans="2:30" x14ac:dyDescent="0.2">
      <c r="B267" s="2">
        <v>259</v>
      </c>
      <c r="D267" s="155"/>
      <c r="E267" s="156"/>
      <c r="F267" s="3"/>
      <c r="G267" s="158"/>
      <c r="H267" s="8"/>
      <c r="I267" s="3"/>
      <c r="J267" s="8"/>
      <c r="K267" s="12"/>
      <c r="L267" s="99"/>
      <c r="M267" s="40"/>
      <c r="N267" s="77"/>
      <c r="P267" s="107"/>
      <c r="Q267" s="41"/>
      <c r="R267" s="41"/>
      <c r="S267" s="71"/>
      <c r="T267" s="108"/>
      <c r="V267" s="125"/>
      <c r="W267" s="71"/>
      <c r="X267" s="42"/>
      <c r="Y267" s="115"/>
      <c r="AA267" s="120"/>
      <c r="AB267" s="42"/>
      <c r="AC267" s="42"/>
      <c r="AD267" s="121"/>
    </row>
    <row r="268" spans="2:30" x14ac:dyDescent="0.2">
      <c r="B268" s="2">
        <v>260</v>
      </c>
      <c r="C268" s="1">
        <v>1</v>
      </c>
      <c r="D268" s="155">
        <v>43185</v>
      </c>
      <c r="E268" s="156">
        <v>84</v>
      </c>
      <c r="F268" s="3">
        <v>1174</v>
      </c>
      <c r="G268" s="158" t="s">
        <v>276</v>
      </c>
      <c r="H268" s="8" t="s">
        <v>144</v>
      </c>
      <c r="I268" s="3" t="s">
        <v>26</v>
      </c>
      <c r="J268" s="8"/>
      <c r="K268" s="12" t="s">
        <v>8</v>
      </c>
      <c r="L268" s="99"/>
      <c r="M268" s="40"/>
      <c r="N268" s="77"/>
      <c r="P268" s="107"/>
      <c r="Q268" s="41"/>
      <c r="R268" s="41"/>
      <c r="S268" s="71"/>
      <c r="T268" s="108"/>
      <c r="V268" s="125">
        <f>8459.65+8.18</f>
        <v>8467.83</v>
      </c>
      <c r="W268" s="71">
        <v>1774.06</v>
      </c>
      <c r="X268" s="42">
        <f t="shared" ref="X268:X283" si="93">V268-S268</f>
        <v>8467.83</v>
      </c>
      <c r="Y268" s="115">
        <f t="shared" ref="Y268:Y283" si="94">W268-T268</f>
        <v>1774.06</v>
      </c>
      <c r="AA268" s="120">
        <f t="shared" ref="AA268:AA283" si="95">V268+W268</f>
        <v>10241.89</v>
      </c>
      <c r="AB268" s="42">
        <f t="shared" ref="AB268:AB283" si="96">(S268+T268)</f>
        <v>0</v>
      </c>
      <c r="AC268" s="42">
        <f t="shared" ref="AC268:AC283" si="97">AA268-AB268</f>
        <v>10241.89</v>
      </c>
      <c r="AD268" s="121">
        <f t="shared" ref="AD268:AD283" si="98">AC268/AA268*100</f>
        <v>100</v>
      </c>
    </row>
    <row r="269" spans="2:30" x14ac:dyDescent="0.2">
      <c r="B269" s="2">
        <v>261</v>
      </c>
      <c r="C269" s="1">
        <v>2</v>
      </c>
      <c r="D269" s="155">
        <v>43185</v>
      </c>
      <c r="E269" s="156">
        <v>84</v>
      </c>
      <c r="F269" s="3">
        <v>1175</v>
      </c>
      <c r="G269" s="158" t="s">
        <v>277</v>
      </c>
      <c r="H269" s="8" t="s">
        <v>22</v>
      </c>
      <c r="I269" s="3" t="s">
        <v>23</v>
      </c>
      <c r="J269" s="8"/>
      <c r="K269" s="12" t="s">
        <v>8</v>
      </c>
      <c r="L269" s="99"/>
      <c r="M269" s="40"/>
      <c r="N269" s="77"/>
      <c r="P269" s="107"/>
      <c r="Q269" s="41"/>
      <c r="R269" s="41"/>
      <c r="S269" s="71"/>
      <c r="T269" s="108"/>
      <c r="V269" s="125">
        <f>8992.65+8.18</f>
        <v>9000.83</v>
      </c>
      <c r="W269" s="71">
        <v>1774.06</v>
      </c>
      <c r="X269" s="42">
        <f t="shared" si="93"/>
        <v>9000.83</v>
      </c>
      <c r="Y269" s="115">
        <f t="shared" si="94"/>
        <v>1774.06</v>
      </c>
      <c r="AA269" s="120">
        <f t="shared" si="95"/>
        <v>10774.89</v>
      </c>
      <c r="AB269" s="42">
        <f t="shared" si="96"/>
        <v>0</v>
      </c>
      <c r="AC269" s="42">
        <f t="shared" si="97"/>
        <v>10774.89</v>
      </c>
      <c r="AD269" s="121">
        <f t="shared" si="98"/>
        <v>100</v>
      </c>
    </row>
    <row r="270" spans="2:30" x14ac:dyDescent="0.2">
      <c r="B270" s="2">
        <v>262</v>
      </c>
      <c r="C270" s="1">
        <v>3</v>
      </c>
      <c r="D270" s="155">
        <v>43185</v>
      </c>
      <c r="E270" s="156">
        <v>84</v>
      </c>
      <c r="F270" s="3">
        <v>1176</v>
      </c>
      <c r="G270" s="158" t="s">
        <v>278</v>
      </c>
      <c r="H270" s="8" t="s">
        <v>22</v>
      </c>
      <c r="I270" s="3" t="s">
        <v>26</v>
      </c>
      <c r="J270" s="8"/>
      <c r="K270" s="12" t="s">
        <v>8</v>
      </c>
      <c r="L270" s="99"/>
      <c r="M270" s="40"/>
      <c r="N270" s="77"/>
      <c r="P270" s="107"/>
      <c r="Q270" s="41"/>
      <c r="R270" s="41"/>
      <c r="S270" s="71"/>
      <c r="T270" s="108"/>
      <c r="V270" s="125">
        <f>8992.65+8.18</f>
        <v>9000.83</v>
      </c>
      <c r="W270" s="71">
        <v>1774.06</v>
      </c>
      <c r="X270" s="42">
        <f t="shared" si="93"/>
        <v>9000.83</v>
      </c>
      <c r="Y270" s="115">
        <f t="shared" si="94"/>
        <v>1774.06</v>
      </c>
      <c r="AA270" s="120">
        <f t="shared" si="95"/>
        <v>10774.89</v>
      </c>
      <c r="AB270" s="42">
        <f t="shared" si="96"/>
        <v>0</v>
      </c>
      <c r="AC270" s="42">
        <f t="shared" si="97"/>
        <v>10774.89</v>
      </c>
      <c r="AD270" s="121">
        <f t="shared" si="98"/>
        <v>100</v>
      </c>
    </row>
    <row r="271" spans="2:30" x14ac:dyDescent="0.2">
      <c r="B271" s="2">
        <v>263</v>
      </c>
      <c r="C271" s="1">
        <v>4</v>
      </c>
      <c r="D271" s="155">
        <v>43185</v>
      </c>
      <c r="E271" s="156">
        <v>84</v>
      </c>
      <c r="F271" s="3">
        <v>1177</v>
      </c>
      <c r="G271" s="158" t="s">
        <v>279</v>
      </c>
      <c r="H271" s="8" t="s">
        <v>22</v>
      </c>
      <c r="I271" s="3" t="s">
        <v>23</v>
      </c>
      <c r="J271" s="8"/>
      <c r="K271" s="12" t="s">
        <v>8</v>
      </c>
      <c r="L271" s="99"/>
      <c r="M271" s="40"/>
      <c r="N271" s="77"/>
      <c r="P271" s="107"/>
      <c r="Q271" s="41"/>
      <c r="R271" s="41"/>
      <c r="S271" s="71"/>
      <c r="T271" s="108"/>
      <c r="V271" s="125">
        <f>8992.65+8.18</f>
        <v>9000.83</v>
      </c>
      <c r="W271" s="71">
        <v>1774.06</v>
      </c>
      <c r="X271" s="42">
        <f t="shared" si="93"/>
        <v>9000.83</v>
      </c>
      <c r="Y271" s="115">
        <f t="shared" si="94"/>
        <v>1774.06</v>
      </c>
      <c r="AA271" s="120">
        <f t="shared" si="95"/>
        <v>10774.89</v>
      </c>
      <c r="AB271" s="42">
        <f t="shared" si="96"/>
        <v>0</v>
      </c>
      <c r="AC271" s="42">
        <f t="shared" si="97"/>
        <v>10774.89</v>
      </c>
      <c r="AD271" s="121">
        <f t="shared" si="98"/>
        <v>100</v>
      </c>
    </row>
    <row r="272" spans="2:30" x14ac:dyDescent="0.2">
      <c r="B272" s="2">
        <v>264</v>
      </c>
      <c r="C272" s="1">
        <v>5</v>
      </c>
      <c r="D272" s="155">
        <v>43185</v>
      </c>
      <c r="E272" s="156">
        <v>84</v>
      </c>
      <c r="F272" s="3">
        <v>1178</v>
      </c>
      <c r="G272" s="158" t="s">
        <v>280</v>
      </c>
      <c r="H272" s="8" t="s">
        <v>22</v>
      </c>
      <c r="I272" s="3" t="s">
        <v>23</v>
      </c>
      <c r="J272" s="8"/>
      <c r="K272" s="12" t="s">
        <v>8</v>
      </c>
      <c r="L272" s="99"/>
      <c r="M272" s="40"/>
      <c r="N272" s="77"/>
      <c r="P272" s="107"/>
      <c r="Q272" s="41"/>
      <c r="R272" s="41"/>
      <c r="S272" s="71"/>
      <c r="T272" s="108"/>
      <c r="V272" s="125">
        <f>8992.65+8.18</f>
        <v>9000.83</v>
      </c>
      <c r="W272" s="71">
        <v>1774.06</v>
      </c>
      <c r="X272" s="42">
        <f t="shared" si="93"/>
        <v>9000.83</v>
      </c>
      <c r="Y272" s="115">
        <f t="shared" si="94"/>
        <v>1774.06</v>
      </c>
      <c r="AA272" s="120">
        <f t="shared" si="95"/>
        <v>10774.89</v>
      </c>
      <c r="AB272" s="42">
        <f t="shared" si="96"/>
        <v>0</v>
      </c>
      <c r="AC272" s="42">
        <f t="shared" si="97"/>
        <v>10774.89</v>
      </c>
      <c r="AD272" s="121">
        <f t="shared" si="98"/>
        <v>100</v>
      </c>
    </row>
    <row r="273" spans="2:30" x14ac:dyDescent="0.2">
      <c r="B273" s="2">
        <v>265</v>
      </c>
      <c r="C273" s="1">
        <v>6</v>
      </c>
      <c r="D273" s="155">
        <v>43185</v>
      </c>
      <c r="E273" s="156">
        <v>84</v>
      </c>
      <c r="F273" s="3">
        <v>1179</v>
      </c>
      <c r="G273" s="158" t="s">
        <v>281</v>
      </c>
      <c r="H273" s="8" t="s">
        <v>144</v>
      </c>
      <c r="I273" s="3" t="s">
        <v>23</v>
      </c>
      <c r="J273" s="8"/>
      <c r="K273" s="12" t="s">
        <v>8</v>
      </c>
      <c r="L273" s="99"/>
      <c r="M273" s="40"/>
      <c r="N273" s="77"/>
      <c r="P273" s="107"/>
      <c r="Q273" s="41"/>
      <c r="R273" s="41"/>
      <c r="S273" s="71"/>
      <c r="T273" s="108"/>
      <c r="V273" s="125">
        <f>8459.65+8.18</f>
        <v>8467.83</v>
      </c>
      <c r="W273" s="71">
        <v>1774.06</v>
      </c>
      <c r="X273" s="42">
        <f t="shared" si="93"/>
        <v>8467.83</v>
      </c>
      <c r="Y273" s="115">
        <f t="shared" si="94"/>
        <v>1774.06</v>
      </c>
      <c r="AA273" s="120">
        <f t="shared" si="95"/>
        <v>10241.89</v>
      </c>
      <c r="AB273" s="42">
        <f t="shared" si="96"/>
        <v>0</v>
      </c>
      <c r="AC273" s="42">
        <f t="shared" si="97"/>
        <v>10241.89</v>
      </c>
      <c r="AD273" s="121">
        <f t="shared" si="98"/>
        <v>100</v>
      </c>
    </row>
    <row r="274" spans="2:30" x14ac:dyDescent="0.2">
      <c r="B274" s="2">
        <v>266</v>
      </c>
      <c r="C274" s="1">
        <v>7</v>
      </c>
      <c r="D274" s="155">
        <v>43185</v>
      </c>
      <c r="E274" s="156">
        <v>84</v>
      </c>
      <c r="F274" s="3">
        <v>1180</v>
      </c>
      <c r="G274" s="158" t="s">
        <v>282</v>
      </c>
      <c r="H274" s="8" t="s">
        <v>144</v>
      </c>
      <c r="I274" s="3" t="s">
        <v>23</v>
      </c>
      <c r="J274" s="8"/>
      <c r="K274" s="12" t="s">
        <v>8</v>
      </c>
      <c r="L274" s="99"/>
      <c r="M274" s="40"/>
      <c r="N274" s="77"/>
      <c r="P274" s="107"/>
      <c r="Q274" s="41"/>
      <c r="R274" s="41"/>
      <c r="S274" s="71"/>
      <c r="T274" s="108"/>
      <c r="V274" s="125">
        <f>8459.65+8.18</f>
        <v>8467.83</v>
      </c>
      <c r="W274" s="71">
        <v>1774.06</v>
      </c>
      <c r="X274" s="42">
        <f t="shared" si="93"/>
        <v>8467.83</v>
      </c>
      <c r="Y274" s="115">
        <f t="shared" si="94"/>
        <v>1774.06</v>
      </c>
      <c r="AA274" s="120">
        <f t="shared" si="95"/>
        <v>10241.89</v>
      </c>
      <c r="AB274" s="42">
        <f t="shared" si="96"/>
        <v>0</v>
      </c>
      <c r="AC274" s="42">
        <f t="shared" si="97"/>
        <v>10241.89</v>
      </c>
      <c r="AD274" s="121">
        <f t="shared" si="98"/>
        <v>100</v>
      </c>
    </row>
    <row r="275" spans="2:30" x14ac:dyDescent="0.2">
      <c r="B275" s="2">
        <v>267</v>
      </c>
      <c r="C275" s="1">
        <v>8</v>
      </c>
      <c r="D275" s="155">
        <v>43185</v>
      </c>
      <c r="E275" s="156">
        <v>84</v>
      </c>
      <c r="F275" s="3">
        <v>1181</v>
      </c>
      <c r="G275" s="158" t="s">
        <v>283</v>
      </c>
      <c r="H275" s="8" t="s">
        <v>22</v>
      </c>
      <c r="I275" s="3" t="s">
        <v>26</v>
      </c>
      <c r="J275" s="8"/>
      <c r="K275" s="12" t="s">
        <v>8</v>
      </c>
      <c r="L275" s="99"/>
      <c r="M275" s="40"/>
      <c r="N275" s="77"/>
      <c r="P275" s="107"/>
      <c r="Q275" s="41"/>
      <c r="R275" s="41"/>
      <c r="S275" s="71"/>
      <c r="T275" s="108"/>
      <c r="V275" s="125">
        <f>8992.65+8.18</f>
        <v>9000.83</v>
      </c>
      <c r="W275" s="71">
        <v>1774.06</v>
      </c>
      <c r="X275" s="42">
        <f t="shared" si="93"/>
        <v>9000.83</v>
      </c>
      <c r="Y275" s="115">
        <f t="shared" si="94"/>
        <v>1774.06</v>
      </c>
      <c r="AA275" s="120">
        <f t="shared" si="95"/>
        <v>10774.89</v>
      </c>
      <c r="AB275" s="42">
        <f t="shared" si="96"/>
        <v>0</v>
      </c>
      <c r="AC275" s="42">
        <f t="shared" si="97"/>
        <v>10774.89</v>
      </c>
      <c r="AD275" s="121">
        <f t="shared" si="98"/>
        <v>100</v>
      </c>
    </row>
    <row r="276" spans="2:30" x14ac:dyDescent="0.2">
      <c r="B276" s="2">
        <v>268</v>
      </c>
      <c r="C276" s="1">
        <v>9</v>
      </c>
      <c r="D276" s="155">
        <v>43185</v>
      </c>
      <c r="E276" s="156">
        <v>89</v>
      </c>
      <c r="F276" s="3">
        <v>1235</v>
      </c>
      <c r="G276" s="158" t="s">
        <v>284</v>
      </c>
      <c r="H276" s="8" t="s">
        <v>42</v>
      </c>
      <c r="I276" s="3" t="s">
        <v>7</v>
      </c>
      <c r="J276" s="8"/>
      <c r="K276" s="12" t="s">
        <v>8</v>
      </c>
      <c r="L276" s="99"/>
      <c r="M276" s="40"/>
      <c r="N276" s="77"/>
      <c r="P276" s="107"/>
      <c r="Q276" s="41"/>
      <c r="R276" s="41"/>
      <c r="S276" s="71"/>
      <c r="T276" s="108"/>
      <c r="V276" s="125">
        <f>7543.65+8.18</f>
        <v>7551.83</v>
      </c>
      <c r="W276" s="71">
        <v>1774.06</v>
      </c>
      <c r="X276" s="42">
        <f t="shared" si="93"/>
        <v>7551.83</v>
      </c>
      <c r="Y276" s="115">
        <f t="shared" si="94"/>
        <v>1774.06</v>
      </c>
      <c r="AA276" s="120">
        <f t="shared" si="95"/>
        <v>9325.89</v>
      </c>
      <c r="AB276" s="42">
        <f t="shared" si="96"/>
        <v>0</v>
      </c>
      <c r="AC276" s="42">
        <f t="shared" si="97"/>
        <v>9325.89</v>
      </c>
      <c r="AD276" s="121">
        <f t="shared" si="98"/>
        <v>100</v>
      </c>
    </row>
    <row r="277" spans="2:30" x14ac:dyDescent="0.2">
      <c r="B277" s="2">
        <v>269</v>
      </c>
      <c r="C277" s="1">
        <v>10</v>
      </c>
      <c r="D277" s="155">
        <v>43185</v>
      </c>
      <c r="E277" s="156">
        <v>89</v>
      </c>
      <c r="F277" s="3">
        <v>1236</v>
      </c>
      <c r="G277" s="158" t="s">
        <v>285</v>
      </c>
      <c r="H277" s="8" t="s">
        <v>35</v>
      </c>
      <c r="I277" s="3" t="s">
        <v>7</v>
      </c>
      <c r="J277" s="8"/>
      <c r="K277" s="12" t="s">
        <v>8</v>
      </c>
      <c r="L277" s="99"/>
      <c r="M277" s="40"/>
      <c r="N277" s="77"/>
      <c r="P277" s="107"/>
      <c r="Q277" s="41"/>
      <c r="R277" s="41"/>
      <c r="S277" s="71"/>
      <c r="T277" s="108"/>
      <c r="V277" s="125">
        <f>10048.65+8.18</f>
        <v>10056.83</v>
      </c>
      <c r="W277" s="71">
        <v>1929.213</v>
      </c>
      <c r="X277" s="42">
        <f t="shared" si="93"/>
        <v>10056.83</v>
      </c>
      <c r="Y277" s="115">
        <f t="shared" si="94"/>
        <v>1929.213</v>
      </c>
      <c r="AA277" s="120">
        <f t="shared" si="95"/>
        <v>11986.043</v>
      </c>
      <c r="AB277" s="42">
        <f t="shared" si="96"/>
        <v>0</v>
      </c>
      <c r="AC277" s="42">
        <f t="shared" si="97"/>
        <v>11986.043</v>
      </c>
      <c r="AD277" s="121">
        <f t="shared" si="98"/>
        <v>100</v>
      </c>
    </row>
    <row r="278" spans="2:30" x14ac:dyDescent="0.2">
      <c r="B278" s="2">
        <v>270</v>
      </c>
      <c r="C278" s="1">
        <v>11</v>
      </c>
      <c r="D278" s="155">
        <v>43185</v>
      </c>
      <c r="E278" s="156">
        <v>89</v>
      </c>
      <c r="F278" s="3">
        <v>1237</v>
      </c>
      <c r="G278" s="158" t="s">
        <v>286</v>
      </c>
      <c r="H278" s="8" t="s">
        <v>42</v>
      </c>
      <c r="I278" s="3" t="s">
        <v>7</v>
      </c>
      <c r="J278" s="8"/>
      <c r="K278" s="12" t="s">
        <v>8</v>
      </c>
      <c r="L278" s="99"/>
      <c r="M278" s="40"/>
      <c r="N278" s="77"/>
      <c r="P278" s="107"/>
      <c r="Q278" s="41"/>
      <c r="R278" s="41"/>
      <c r="S278" s="71"/>
      <c r="T278" s="108"/>
      <c r="V278" s="125">
        <f>7543.65+8.18</f>
        <v>7551.83</v>
      </c>
      <c r="W278" s="71">
        <v>1774.06</v>
      </c>
      <c r="X278" s="42">
        <f t="shared" si="93"/>
        <v>7551.83</v>
      </c>
      <c r="Y278" s="115">
        <f t="shared" si="94"/>
        <v>1774.06</v>
      </c>
      <c r="AA278" s="120">
        <f t="shared" si="95"/>
        <v>9325.89</v>
      </c>
      <c r="AB278" s="42">
        <f t="shared" si="96"/>
        <v>0</v>
      </c>
      <c r="AC278" s="42">
        <f t="shared" si="97"/>
        <v>9325.89</v>
      </c>
      <c r="AD278" s="121">
        <f t="shared" si="98"/>
        <v>100</v>
      </c>
    </row>
    <row r="279" spans="2:30" x14ac:dyDescent="0.2">
      <c r="B279" s="2">
        <v>271</v>
      </c>
      <c r="C279" s="1">
        <v>12</v>
      </c>
      <c r="D279" s="155">
        <v>43185</v>
      </c>
      <c r="E279" s="156">
        <v>89</v>
      </c>
      <c r="F279" s="3">
        <v>1238</v>
      </c>
      <c r="G279" s="158" t="s">
        <v>287</v>
      </c>
      <c r="H279" s="8" t="s">
        <v>35</v>
      </c>
      <c r="I279" s="3" t="s">
        <v>7</v>
      </c>
      <c r="J279" s="8"/>
      <c r="K279" s="12" t="s">
        <v>8</v>
      </c>
      <c r="L279" s="99"/>
      <c r="M279" s="40"/>
      <c r="N279" s="77"/>
      <c r="P279" s="107"/>
      <c r="Q279" s="41"/>
      <c r="R279" s="41"/>
      <c r="S279" s="71"/>
      <c r="T279" s="108"/>
      <c r="V279" s="125">
        <f>10048.65+8.18</f>
        <v>10056.83</v>
      </c>
      <c r="W279" s="71">
        <v>1929.213</v>
      </c>
      <c r="X279" s="42">
        <f t="shared" si="93"/>
        <v>10056.83</v>
      </c>
      <c r="Y279" s="115">
        <f t="shared" si="94"/>
        <v>1929.213</v>
      </c>
      <c r="AA279" s="120">
        <f t="shared" si="95"/>
        <v>11986.043</v>
      </c>
      <c r="AB279" s="42">
        <f t="shared" si="96"/>
        <v>0</v>
      </c>
      <c r="AC279" s="42">
        <f t="shared" si="97"/>
        <v>11986.043</v>
      </c>
      <c r="AD279" s="121">
        <f t="shared" si="98"/>
        <v>100</v>
      </c>
    </row>
    <row r="280" spans="2:30" x14ac:dyDescent="0.2">
      <c r="B280" s="2">
        <v>272</v>
      </c>
      <c r="C280" s="1">
        <v>13</v>
      </c>
      <c r="D280" s="155">
        <v>43185</v>
      </c>
      <c r="E280" s="156">
        <v>89</v>
      </c>
      <c r="F280" s="3">
        <v>1239</v>
      </c>
      <c r="G280" s="158" t="s">
        <v>288</v>
      </c>
      <c r="H280" s="8" t="s">
        <v>42</v>
      </c>
      <c r="I280" s="3" t="s">
        <v>7</v>
      </c>
      <c r="J280" s="8"/>
      <c r="K280" s="12" t="s">
        <v>8</v>
      </c>
      <c r="L280" s="99"/>
      <c r="M280" s="40"/>
      <c r="N280" s="77"/>
      <c r="P280" s="107"/>
      <c r="Q280" s="41"/>
      <c r="R280" s="41"/>
      <c r="S280" s="71"/>
      <c r="T280" s="108"/>
      <c r="V280" s="125">
        <f>7543.65+8.18</f>
        <v>7551.83</v>
      </c>
      <c r="W280" s="71">
        <v>1774.06</v>
      </c>
      <c r="X280" s="42">
        <f t="shared" si="93"/>
        <v>7551.83</v>
      </c>
      <c r="Y280" s="115">
        <f t="shared" si="94"/>
        <v>1774.06</v>
      </c>
      <c r="AA280" s="120">
        <f t="shared" si="95"/>
        <v>9325.89</v>
      </c>
      <c r="AB280" s="42">
        <f t="shared" si="96"/>
        <v>0</v>
      </c>
      <c r="AC280" s="42">
        <f t="shared" si="97"/>
        <v>9325.89</v>
      </c>
      <c r="AD280" s="121">
        <f t="shared" si="98"/>
        <v>100</v>
      </c>
    </row>
    <row r="281" spans="2:30" x14ac:dyDescent="0.2">
      <c r="B281" s="2">
        <v>273</v>
      </c>
      <c r="C281" s="1">
        <v>14</v>
      </c>
      <c r="D281" s="155">
        <v>43185</v>
      </c>
      <c r="E281" s="156">
        <v>89</v>
      </c>
      <c r="F281" s="3">
        <v>1240</v>
      </c>
      <c r="G281" s="158" t="s">
        <v>289</v>
      </c>
      <c r="H281" s="8" t="s">
        <v>37</v>
      </c>
      <c r="I281" s="3" t="s">
        <v>7</v>
      </c>
      <c r="J281" s="8"/>
      <c r="K281" s="12" t="s">
        <v>8</v>
      </c>
      <c r="L281" s="99"/>
      <c r="M281" s="40"/>
      <c r="N281" s="77"/>
      <c r="P281" s="107"/>
      <c r="Q281" s="41"/>
      <c r="R281" s="41"/>
      <c r="S281" s="71"/>
      <c r="T281" s="108"/>
      <c r="V281" s="125">
        <f>7536.65+8.18</f>
        <v>7544.83</v>
      </c>
      <c r="W281" s="71">
        <v>1774.06</v>
      </c>
      <c r="X281" s="42">
        <f t="shared" si="93"/>
        <v>7544.83</v>
      </c>
      <c r="Y281" s="115">
        <f t="shared" si="94"/>
        <v>1774.06</v>
      </c>
      <c r="AA281" s="120">
        <f t="shared" si="95"/>
        <v>9318.89</v>
      </c>
      <c r="AB281" s="42">
        <f t="shared" si="96"/>
        <v>0</v>
      </c>
      <c r="AC281" s="42">
        <f t="shared" si="97"/>
        <v>9318.89</v>
      </c>
      <c r="AD281" s="121">
        <f t="shared" si="98"/>
        <v>100</v>
      </c>
    </row>
    <row r="282" spans="2:30" x14ac:dyDescent="0.2">
      <c r="B282" s="2">
        <v>274</v>
      </c>
      <c r="C282" s="1">
        <v>15</v>
      </c>
      <c r="D282" s="155">
        <v>43185</v>
      </c>
      <c r="E282" s="156">
        <v>89</v>
      </c>
      <c r="F282" s="3">
        <v>1241</v>
      </c>
      <c r="G282" s="158" t="s">
        <v>290</v>
      </c>
      <c r="H282" s="8" t="s">
        <v>42</v>
      </c>
      <c r="I282" s="3" t="s">
        <v>7</v>
      </c>
      <c r="J282" s="8"/>
      <c r="K282" s="12" t="s">
        <v>8</v>
      </c>
      <c r="L282" s="99"/>
      <c r="M282" s="40"/>
      <c r="N282" s="77"/>
      <c r="P282" s="107"/>
      <c r="Q282" s="41"/>
      <c r="R282" s="41"/>
      <c r="S282" s="71"/>
      <c r="T282" s="108"/>
      <c r="V282" s="125">
        <f>7543.65+8.18</f>
        <v>7551.83</v>
      </c>
      <c r="W282" s="71">
        <v>1774.06</v>
      </c>
      <c r="X282" s="42">
        <f t="shared" si="93"/>
        <v>7551.83</v>
      </c>
      <c r="Y282" s="115">
        <f t="shared" si="94"/>
        <v>1774.06</v>
      </c>
      <c r="AA282" s="120">
        <f t="shared" si="95"/>
        <v>9325.89</v>
      </c>
      <c r="AB282" s="42">
        <f t="shared" si="96"/>
        <v>0</v>
      </c>
      <c r="AC282" s="42">
        <f t="shared" si="97"/>
        <v>9325.89</v>
      </c>
      <c r="AD282" s="121">
        <f t="shared" si="98"/>
        <v>100</v>
      </c>
    </row>
    <row r="283" spans="2:30" x14ac:dyDescent="0.2">
      <c r="B283" s="2">
        <v>275</v>
      </c>
      <c r="C283" s="1">
        <v>16</v>
      </c>
      <c r="D283" s="155">
        <v>43185</v>
      </c>
      <c r="E283" s="156">
        <v>89</v>
      </c>
      <c r="F283" s="3">
        <v>1242</v>
      </c>
      <c r="G283" s="158" t="s">
        <v>291</v>
      </c>
      <c r="H283" s="8" t="s">
        <v>37</v>
      </c>
      <c r="I283" s="3" t="s">
        <v>7</v>
      </c>
      <c r="J283" s="8"/>
      <c r="K283" s="12" t="s">
        <v>8</v>
      </c>
      <c r="L283" s="99"/>
      <c r="M283" s="40"/>
      <c r="N283" s="77"/>
      <c r="P283" s="107"/>
      <c r="Q283" s="41"/>
      <c r="R283" s="41"/>
      <c r="S283" s="71"/>
      <c r="T283" s="108"/>
      <c r="V283" s="125">
        <f>7536.65+8.18</f>
        <v>7544.83</v>
      </c>
      <c r="W283" s="71">
        <v>1774.06</v>
      </c>
      <c r="X283" s="42">
        <f t="shared" si="93"/>
        <v>7544.83</v>
      </c>
      <c r="Y283" s="115">
        <f t="shared" si="94"/>
        <v>1774.06</v>
      </c>
      <c r="AA283" s="120">
        <f t="shared" si="95"/>
        <v>9318.89</v>
      </c>
      <c r="AB283" s="42">
        <f t="shared" si="96"/>
        <v>0</v>
      </c>
      <c r="AC283" s="42">
        <f t="shared" si="97"/>
        <v>9318.89</v>
      </c>
      <c r="AD283" s="121">
        <f t="shared" si="98"/>
        <v>100</v>
      </c>
    </row>
    <row r="284" spans="2:30" x14ac:dyDescent="0.2">
      <c r="B284" s="2">
        <v>276</v>
      </c>
      <c r="D284" s="155"/>
      <c r="E284" s="156"/>
      <c r="F284" s="3"/>
      <c r="G284" s="158"/>
      <c r="H284" s="8"/>
      <c r="I284" s="3"/>
      <c r="J284" s="8"/>
      <c r="K284" s="12"/>
      <c r="L284" s="99"/>
      <c r="M284" s="40"/>
      <c r="N284" s="77"/>
      <c r="P284" s="107"/>
      <c r="Q284" s="41"/>
      <c r="R284" s="41"/>
      <c r="S284" s="71"/>
      <c r="T284" s="108"/>
      <c r="V284" s="125"/>
      <c r="W284" s="71"/>
      <c r="X284" s="42"/>
      <c r="Y284" s="115"/>
      <c r="AA284" s="120"/>
      <c r="AB284" s="42"/>
      <c r="AC284" s="42"/>
      <c r="AD284" s="121"/>
    </row>
    <row r="285" spans="2:30" x14ac:dyDescent="0.2">
      <c r="B285" s="2">
        <v>277</v>
      </c>
      <c r="C285" s="1">
        <v>1</v>
      </c>
      <c r="D285" s="155">
        <v>43192</v>
      </c>
      <c r="E285" s="156">
        <v>89</v>
      </c>
      <c r="F285" s="3">
        <v>1243</v>
      </c>
      <c r="G285" s="158" t="s">
        <v>292</v>
      </c>
      <c r="H285" s="8" t="s">
        <v>35</v>
      </c>
      <c r="I285" s="3" t="s">
        <v>7</v>
      </c>
      <c r="J285" s="8"/>
      <c r="K285" s="12" t="s">
        <v>8</v>
      </c>
      <c r="L285" s="99"/>
      <c r="M285" s="40"/>
      <c r="N285" s="77"/>
      <c r="P285" s="107"/>
      <c r="Q285" s="41"/>
      <c r="R285" s="41"/>
      <c r="S285" s="71"/>
      <c r="T285" s="108"/>
      <c r="V285" s="125">
        <f>10048.65+8.18</f>
        <v>10056.83</v>
      </c>
      <c r="W285" s="71">
        <v>1929.213</v>
      </c>
      <c r="X285" s="42">
        <f t="shared" ref="X285:X300" si="99">V285-S285</f>
        <v>10056.83</v>
      </c>
      <c r="Y285" s="115">
        <f t="shared" ref="Y285:Y300" si="100">W285-T285</f>
        <v>1929.213</v>
      </c>
      <c r="AA285" s="120">
        <f t="shared" ref="AA285:AA300" si="101">V285+W285</f>
        <v>11986.043</v>
      </c>
      <c r="AB285" s="42">
        <f t="shared" ref="AB285:AB300" si="102">(S285+T285)</f>
        <v>0</v>
      </c>
      <c r="AC285" s="42">
        <f t="shared" ref="AC285:AC300" si="103">AA285-AB285</f>
        <v>11986.043</v>
      </c>
      <c r="AD285" s="121">
        <f t="shared" ref="AD285:AD300" si="104">AC285/AA285*100</f>
        <v>100</v>
      </c>
    </row>
    <row r="286" spans="2:30" x14ac:dyDescent="0.2">
      <c r="B286" s="2">
        <v>278</v>
      </c>
      <c r="C286" s="1">
        <v>2</v>
      </c>
      <c r="D286" s="155"/>
      <c r="E286" s="156">
        <v>89</v>
      </c>
      <c r="F286" s="3">
        <v>1244</v>
      </c>
      <c r="G286" s="158" t="s">
        <v>293</v>
      </c>
      <c r="H286" s="8" t="s">
        <v>42</v>
      </c>
      <c r="I286" s="3" t="s">
        <v>7</v>
      </c>
      <c r="J286" s="8"/>
      <c r="K286" s="12" t="s">
        <v>8</v>
      </c>
      <c r="L286" s="99"/>
      <c r="M286" s="40"/>
      <c r="N286" s="77"/>
      <c r="P286" s="107"/>
      <c r="Q286" s="41"/>
      <c r="R286" s="41"/>
      <c r="S286" s="71"/>
      <c r="T286" s="108"/>
      <c r="V286" s="125">
        <f>7543.65+8.18</f>
        <v>7551.83</v>
      </c>
      <c r="W286" s="71">
        <v>1774.06</v>
      </c>
      <c r="X286" s="42">
        <f t="shared" si="99"/>
        <v>7551.83</v>
      </c>
      <c r="Y286" s="115">
        <f t="shared" si="100"/>
        <v>1774.06</v>
      </c>
      <c r="AA286" s="120">
        <f t="shared" si="101"/>
        <v>9325.89</v>
      </c>
      <c r="AB286" s="42">
        <f t="shared" si="102"/>
        <v>0</v>
      </c>
      <c r="AC286" s="42">
        <f t="shared" si="103"/>
        <v>9325.89</v>
      </c>
      <c r="AD286" s="121">
        <f t="shared" si="104"/>
        <v>100</v>
      </c>
    </row>
    <row r="287" spans="2:30" x14ac:dyDescent="0.2">
      <c r="B287" s="2">
        <v>279</v>
      </c>
      <c r="C287" s="1">
        <v>3</v>
      </c>
      <c r="D287" s="155">
        <v>43192</v>
      </c>
      <c r="E287" s="156">
        <v>89</v>
      </c>
      <c r="F287" s="3">
        <v>1245</v>
      </c>
      <c r="G287" s="158" t="s">
        <v>294</v>
      </c>
      <c r="H287" s="8" t="s">
        <v>35</v>
      </c>
      <c r="I287" s="3" t="s">
        <v>7</v>
      </c>
      <c r="J287" s="8"/>
      <c r="K287" s="12" t="s">
        <v>8</v>
      </c>
      <c r="L287" s="99"/>
      <c r="M287" s="40"/>
      <c r="N287" s="77"/>
      <c r="P287" s="107"/>
      <c r="Q287" s="41"/>
      <c r="R287" s="41"/>
      <c r="S287" s="71"/>
      <c r="T287" s="108"/>
      <c r="V287" s="125">
        <f>10048.65+8.18</f>
        <v>10056.83</v>
      </c>
      <c r="W287" s="71">
        <v>1929.213</v>
      </c>
      <c r="X287" s="42">
        <f t="shared" si="99"/>
        <v>10056.83</v>
      </c>
      <c r="Y287" s="115">
        <f t="shared" si="100"/>
        <v>1929.213</v>
      </c>
      <c r="AA287" s="120">
        <f t="shared" si="101"/>
        <v>11986.043</v>
      </c>
      <c r="AB287" s="42">
        <f t="shared" si="102"/>
        <v>0</v>
      </c>
      <c r="AC287" s="42">
        <f t="shared" si="103"/>
        <v>11986.043</v>
      </c>
      <c r="AD287" s="121">
        <f t="shared" si="104"/>
        <v>100</v>
      </c>
    </row>
    <row r="288" spans="2:30" x14ac:dyDescent="0.2">
      <c r="B288" s="2">
        <v>280</v>
      </c>
      <c r="C288" s="1">
        <v>4</v>
      </c>
      <c r="D288" s="155">
        <v>43192</v>
      </c>
      <c r="E288" s="156">
        <v>89</v>
      </c>
      <c r="F288" s="3">
        <v>1246</v>
      </c>
      <c r="G288" s="158" t="s">
        <v>295</v>
      </c>
      <c r="H288" s="8" t="s">
        <v>42</v>
      </c>
      <c r="I288" s="3" t="s">
        <v>7</v>
      </c>
      <c r="J288" s="8"/>
      <c r="K288" s="12" t="s">
        <v>8</v>
      </c>
      <c r="L288" s="99"/>
      <c r="M288" s="40"/>
      <c r="N288" s="77"/>
      <c r="P288" s="107"/>
      <c r="Q288" s="41"/>
      <c r="R288" s="41"/>
      <c r="S288" s="71"/>
      <c r="T288" s="108"/>
      <c r="V288" s="125">
        <f>7543.65+8.18</f>
        <v>7551.83</v>
      </c>
      <c r="W288" s="71">
        <v>1774.06</v>
      </c>
      <c r="X288" s="42">
        <f t="shared" si="99"/>
        <v>7551.83</v>
      </c>
      <c r="Y288" s="115">
        <f t="shared" si="100"/>
        <v>1774.06</v>
      </c>
      <c r="AA288" s="120">
        <f t="shared" si="101"/>
        <v>9325.89</v>
      </c>
      <c r="AB288" s="42">
        <f t="shared" si="102"/>
        <v>0</v>
      </c>
      <c r="AC288" s="42">
        <f t="shared" si="103"/>
        <v>9325.89</v>
      </c>
      <c r="AD288" s="121">
        <f t="shared" si="104"/>
        <v>100</v>
      </c>
    </row>
    <row r="289" spans="2:30" x14ac:dyDescent="0.2">
      <c r="B289" s="2">
        <v>281</v>
      </c>
      <c r="C289" s="1">
        <v>5</v>
      </c>
      <c r="D289" s="155">
        <v>43192</v>
      </c>
      <c r="E289" s="156">
        <v>90</v>
      </c>
      <c r="F289" s="3">
        <v>1247</v>
      </c>
      <c r="G289" s="158" t="s">
        <v>296</v>
      </c>
      <c r="H289" s="8" t="s">
        <v>25</v>
      </c>
      <c r="I289" s="3" t="s">
        <v>23</v>
      </c>
      <c r="J289" s="8"/>
      <c r="K289" s="12" t="s">
        <v>8</v>
      </c>
      <c r="L289" s="99"/>
      <c r="M289" s="40"/>
      <c r="N289" s="77"/>
      <c r="P289" s="107"/>
      <c r="Q289" s="41"/>
      <c r="R289" s="41"/>
      <c r="S289" s="71"/>
      <c r="T289" s="108"/>
      <c r="V289" s="125">
        <f>8562.65+8.18</f>
        <v>8570.83</v>
      </c>
      <c r="W289" s="71">
        <v>1774.06</v>
      </c>
      <c r="X289" s="42">
        <f t="shared" si="99"/>
        <v>8570.83</v>
      </c>
      <c r="Y289" s="115">
        <f t="shared" si="100"/>
        <v>1774.06</v>
      </c>
      <c r="AA289" s="120">
        <f t="shared" si="101"/>
        <v>10344.89</v>
      </c>
      <c r="AB289" s="42">
        <f t="shared" si="102"/>
        <v>0</v>
      </c>
      <c r="AC289" s="42">
        <f t="shared" si="103"/>
        <v>10344.89</v>
      </c>
      <c r="AD289" s="121">
        <f t="shared" si="104"/>
        <v>100</v>
      </c>
    </row>
    <row r="290" spans="2:30" x14ac:dyDescent="0.2">
      <c r="B290" s="2">
        <v>282</v>
      </c>
      <c r="C290" s="1">
        <v>6</v>
      </c>
      <c r="D290" s="155">
        <v>43192</v>
      </c>
      <c r="E290" s="156">
        <v>90</v>
      </c>
      <c r="F290" s="3">
        <v>1248</v>
      </c>
      <c r="G290" s="158" t="s">
        <v>297</v>
      </c>
      <c r="H290" s="8" t="s">
        <v>25</v>
      </c>
      <c r="I290" s="3" t="s">
        <v>26</v>
      </c>
      <c r="J290" s="8"/>
      <c r="K290" s="12" t="s">
        <v>8</v>
      </c>
      <c r="L290" s="99"/>
      <c r="M290" s="40"/>
      <c r="N290" s="77"/>
      <c r="P290" s="107"/>
      <c r="Q290" s="41"/>
      <c r="R290" s="41"/>
      <c r="S290" s="71"/>
      <c r="T290" s="108"/>
      <c r="V290" s="125">
        <f>8562.65+8.18</f>
        <v>8570.83</v>
      </c>
      <c r="W290" s="71">
        <v>1774.06</v>
      </c>
      <c r="X290" s="42">
        <f t="shared" si="99"/>
        <v>8570.83</v>
      </c>
      <c r="Y290" s="115">
        <f t="shared" si="100"/>
        <v>1774.06</v>
      </c>
      <c r="AA290" s="120">
        <f t="shared" si="101"/>
        <v>10344.89</v>
      </c>
      <c r="AB290" s="42">
        <f t="shared" si="102"/>
        <v>0</v>
      </c>
      <c r="AC290" s="42">
        <f t="shared" si="103"/>
        <v>10344.89</v>
      </c>
      <c r="AD290" s="121">
        <f t="shared" si="104"/>
        <v>100</v>
      </c>
    </row>
    <row r="291" spans="2:30" x14ac:dyDescent="0.2">
      <c r="B291" s="2">
        <v>283</v>
      </c>
      <c r="C291" s="1">
        <v>7</v>
      </c>
      <c r="D291" s="155">
        <v>43192</v>
      </c>
      <c r="E291" s="156">
        <v>90</v>
      </c>
      <c r="F291" s="3">
        <v>1249</v>
      </c>
      <c r="G291" s="158" t="s">
        <v>298</v>
      </c>
      <c r="H291" s="8" t="s">
        <v>199</v>
      </c>
      <c r="I291" s="3" t="s">
        <v>23</v>
      </c>
      <c r="J291" s="8"/>
      <c r="K291" s="12" t="s">
        <v>8</v>
      </c>
      <c r="L291" s="99"/>
      <c r="M291" s="40"/>
      <c r="N291" s="77"/>
      <c r="P291" s="107"/>
      <c r="Q291" s="41"/>
      <c r="R291" s="41"/>
      <c r="S291" s="71"/>
      <c r="T291" s="108"/>
      <c r="V291" s="125">
        <f>8849.65+8.18</f>
        <v>8857.83</v>
      </c>
      <c r="W291" s="71">
        <v>1774.06</v>
      </c>
      <c r="X291" s="42">
        <f t="shared" si="99"/>
        <v>8857.83</v>
      </c>
      <c r="Y291" s="115">
        <f t="shared" si="100"/>
        <v>1774.06</v>
      </c>
      <c r="AA291" s="120">
        <f t="shared" si="101"/>
        <v>10631.89</v>
      </c>
      <c r="AB291" s="42">
        <f t="shared" si="102"/>
        <v>0</v>
      </c>
      <c r="AC291" s="42">
        <f t="shared" si="103"/>
        <v>10631.89</v>
      </c>
      <c r="AD291" s="121">
        <f t="shared" si="104"/>
        <v>100</v>
      </c>
    </row>
    <row r="292" spans="2:30" x14ac:dyDescent="0.2">
      <c r="B292" s="2">
        <v>284</v>
      </c>
      <c r="C292" s="1">
        <v>8</v>
      </c>
      <c r="D292" s="155">
        <v>43192</v>
      </c>
      <c r="E292" s="156">
        <v>90</v>
      </c>
      <c r="F292" s="3">
        <v>1250</v>
      </c>
      <c r="G292" s="158" t="s">
        <v>299</v>
      </c>
      <c r="H292" s="8" t="s">
        <v>199</v>
      </c>
      <c r="I292" s="3" t="s">
        <v>23</v>
      </c>
      <c r="J292" s="8"/>
      <c r="K292" s="12" t="s">
        <v>8</v>
      </c>
      <c r="L292" s="99"/>
      <c r="M292" s="40"/>
      <c r="N292" s="77"/>
      <c r="P292" s="107"/>
      <c r="Q292" s="41"/>
      <c r="R292" s="41"/>
      <c r="S292" s="71"/>
      <c r="T292" s="108"/>
      <c r="V292" s="125">
        <f>8849.65+8.18</f>
        <v>8857.83</v>
      </c>
      <c r="W292" s="71">
        <v>1774.06</v>
      </c>
      <c r="X292" s="42">
        <f t="shared" si="99"/>
        <v>8857.83</v>
      </c>
      <c r="Y292" s="115">
        <f t="shared" si="100"/>
        <v>1774.06</v>
      </c>
      <c r="AA292" s="120">
        <f t="shared" si="101"/>
        <v>10631.89</v>
      </c>
      <c r="AB292" s="42">
        <f t="shared" si="102"/>
        <v>0</v>
      </c>
      <c r="AC292" s="42">
        <f t="shared" si="103"/>
        <v>10631.89</v>
      </c>
      <c r="AD292" s="121">
        <f t="shared" si="104"/>
        <v>100</v>
      </c>
    </row>
    <row r="293" spans="2:30" x14ac:dyDescent="0.2">
      <c r="B293" s="2">
        <v>285</v>
      </c>
      <c r="C293" s="1">
        <v>9</v>
      </c>
      <c r="D293" s="155">
        <v>43192</v>
      </c>
      <c r="E293" s="156">
        <v>90</v>
      </c>
      <c r="F293" s="3">
        <v>1251</v>
      </c>
      <c r="G293" s="158" t="s">
        <v>300</v>
      </c>
      <c r="H293" s="8" t="s">
        <v>25</v>
      </c>
      <c r="I293" s="3" t="s">
        <v>23</v>
      </c>
      <c r="J293" s="8"/>
      <c r="K293" s="12" t="s">
        <v>8</v>
      </c>
      <c r="L293" s="99"/>
      <c r="M293" s="40"/>
      <c r="N293" s="77"/>
      <c r="P293" s="107"/>
      <c r="Q293" s="41"/>
      <c r="R293" s="41"/>
      <c r="S293" s="71"/>
      <c r="T293" s="108"/>
      <c r="V293" s="125">
        <f>8562.65+8.18</f>
        <v>8570.83</v>
      </c>
      <c r="W293" s="71">
        <v>1774.06</v>
      </c>
      <c r="X293" s="42">
        <f t="shared" si="99"/>
        <v>8570.83</v>
      </c>
      <c r="Y293" s="115">
        <f t="shared" si="100"/>
        <v>1774.06</v>
      </c>
      <c r="AA293" s="120">
        <f t="shared" si="101"/>
        <v>10344.89</v>
      </c>
      <c r="AB293" s="42">
        <f t="shared" si="102"/>
        <v>0</v>
      </c>
      <c r="AC293" s="42">
        <f t="shared" si="103"/>
        <v>10344.89</v>
      </c>
      <c r="AD293" s="121">
        <f t="shared" si="104"/>
        <v>100</v>
      </c>
    </row>
    <row r="294" spans="2:30" x14ac:dyDescent="0.2">
      <c r="B294" s="2">
        <v>286</v>
      </c>
      <c r="C294" s="1">
        <v>10</v>
      </c>
      <c r="D294" s="155">
        <v>43192</v>
      </c>
      <c r="E294" s="156">
        <v>90</v>
      </c>
      <c r="F294" s="3">
        <v>1252</v>
      </c>
      <c r="G294" s="158" t="s">
        <v>301</v>
      </c>
      <c r="H294" s="8" t="s">
        <v>25</v>
      </c>
      <c r="I294" s="3" t="s">
        <v>23</v>
      </c>
      <c r="J294" s="8"/>
      <c r="K294" s="12" t="s">
        <v>8</v>
      </c>
      <c r="L294" s="99"/>
      <c r="M294" s="40"/>
      <c r="N294" s="77"/>
      <c r="P294" s="107"/>
      <c r="Q294" s="41"/>
      <c r="R294" s="41"/>
      <c r="S294" s="71"/>
      <c r="T294" s="108"/>
      <c r="V294" s="125">
        <f>8562.65+8.18</f>
        <v>8570.83</v>
      </c>
      <c r="W294" s="71">
        <v>1774.06</v>
      </c>
      <c r="X294" s="42">
        <f t="shared" si="99"/>
        <v>8570.83</v>
      </c>
      <c r="Y294" s="115">
        <f t="shared" si="100"/>
        <v>1774.06</v>
      </c>
      <c r="AA294" s="120">
        <f t="shared" si="101"/>
        <v>10344.89</v>
      </c>
      <c r="AB294" s="42">
        <f t="shared" si="102"/>
        <v>0</v>
      </c>
      <c r="AC294" s="42">
        <f t="shared" si="103"/>
        <v>10344.89</v>
      </c>
      <c r="AD294" s="121">
        <f t="shared" si="104"/>
        <v>100</v>
      </c>
    </row>
    <row r="295" spans="2:30" x14ac:dyDescent="0.2">
      <c r="B295" s="2">
        <v>287</v>
      </c>
      <c r="C295" s="1">
        <v>11</v>
      </c>
      <c r="D295" s="155">
        <v>43192</v>
      </c>
      <c r="E295" s="156">
        <v>90</v>
      </c>
      <c r="F295" s="3">
        <v>1253</v>
      </c>
      <c r="G295" s="158" t="s">
        <v>302</v>
      </c>
      <c r="H295" s="8" t="s">
        <v>25</v>
      </c>
      <c r="I295" s="3" t="s">
        <v>23</v>
      </c>
      <c r="J295" s="8"/>
      <c r="K295" s="12" t="s">
        <v>8</v>
      </c>
      <c r="L295" s="99"/>
      <c r="M295" s="40"/>
      <c r="N295" s="77"/>
      <c r="P295" s="107"/>
      <c r="Q295" s="41"/>
      <c r="R295" s="41"/>
      <c r="S295" s="71"/>
      <c r="T295" s="108"/>
      <c r="V295" s="125">
        <f>8562.65+8.18</f>
        <v>8570.83</v>
      </c>
      <c r="W295" s="71">
        <v>1774.06</v>
      </c>
      <c r="X295" s="42">
        <f t="shared" si="99"/>
        <v>8570.83</v>
      </c>
      <c r="Y295" s="115">
        <f t="shared" si="100"/>
        <v>1774.06</v>
      </c>
      <c r="AA295" s="120">
        <f t="shared" si="101"/>
        <v>10344.89</v>
      </c>
      <c r="AB295" s="42">
        <f t="shared" si="102"/>
        <v>0</v>
      </c>
      <c r="AC295" s="42">
        <f t="shared" si="103"/>
        <v>10344.89</v>
      </c>
      <c r="AD295" s="121">
        <f t="shared" si="104"/>
        <v>100</v>
      </c>
    </row>
    <row r="296" spans="2:30" x14ac:dyDescent="0.2">
      <c r="B296" s="2">
        <v>288</v>
      </c>
      <c r="C296" s="1">
        <v>12</v>
      </c>
      <c r="D296" s="155">
        <v>43192</v>
      </c>
      <c r="E296" s="156">
        <v>90</v>
      </c>
      <c r="F296" s="3">
        <v>1254</v>
      </c>
      <c r="G296" s="158" t="s">
        <v>303</v>
      </c>
      <c r="H296" s="8" t="s">
        <v>25</v>
      </c>
      <c r="I296" s="3" t="s">
        <v>23</v>
      </c>
      <c r="J296" s="8"/>
      <c r="K296" s="12" t="s">
        <v>8</v>
      </c>
      <c r="L296" s="99"/>
      <c r="M296" s="40"/>
      <c r="N296" s="77"/>
      <c r="P296" s="107"/>
      <c r="Q296" s="41"/>
      <c r="R296" s="41"/>
      <c r="S296" s="71"/>
      <c r="T296" s="108"/>
      <c r="V296" s="125">
        <f>8562.65+8.18</f>
        <v>8570.83</v>
      </c>
      <c r="W296" s="71">
        <v>1774.06</v>
      </c>
      <c r="X296" s="42">
        <f t="shared" si="99"/>
        <v>8570.83</v>
      </c>
      <c r="Y296" s="115">
        <f t="shared" si="100"/>
        <v>1774.06</v>
      </c>
      <c r="AA296" s="120">
        <f t="shared" si="101"/>
        <v>10344.89</v>
      </c>
      <c r="AB296" s="42">
        <f t="shared" si="102"/>
        <v>0</v>
      </c>
      <c r="AC296" s="42">
        <f t="shared" si="103"/>
        <v>10344.89</v>
      </c>
      <c r="AD296" s="121">
        <f t="shared" si="104"/>
        <v>100</v>
      </c>
    </row>
    <row r="297" spans="2:30" x14ac:dyDescent="0.2">
      <c r="B297" s="2">
        <v>289</v>
      </c>
      <c r="C297" s="1">
        <v>13</v>
      </c>
      <c r="D297" s="155">
        <v>43192</v>
      </c>
      <c r="E297" s="156">
        <v>90</v>
      </c>
      <c r="F297" s="3">
        <v>1255</v>
      </c>
      <c r="G297" s="158" t="s">
        <v>304</v>
      </c>
      <c r="H297" s="8" t="s">
        <v>199</v>
      </c>
      <c r="I297" s="3" t="s">
        <v>23</v>
      </c>
      <c r="J297" s="8"/>
      <c r="K297" s="12" t="s">
        <v>8</v>
      </c>
      <c r="L297" s="99"/>
      <c r="M297" s="40"/>
      <c r="N297" s="77"/>
      <c r="P297" s="107"/>
      <c r="Q297" s="41"/>
      <c r="R297" s="41"/>
      <c r="S297" s="71"/>
      <c r="T297" s="108"/>
      <c r="V297" s="125">
        <f>8849.65+8.18</f>
        <v>8857.83</v>
      </c>
      <c r="W297" s="71">
        <v>1774.06</v>
      </c>
      <c r="X297" s="42">
        <f t="shared" si="99"/>
        <v>8857.83</v>
      </c>
      <c r="Y297" s="115">
        <f t="shared" si="100"/>
        <v>1774.06</v>
      </c>
      <c r="AA297" s="120">
        <f t="shared" si="101"/>
        <v>10631.89</v>
      </c>
      <c r="AB297" s="42">
        <f t="shared" si="102"/>
        <v>0</v>
      </c>
      <c r="AC297" s="42">
        <f t="shared" si="103"/>
        <v>10631.89</v>
      </c>
      <c r="AD297" s="121">
        <f t="shared" si="104"/>
        <v>100</v>
      </c>
    </row>
    <row r="298" spans="2:30" x14ac:dyDescent="0.2">
      <c r="B298" s="2">
        <v>290</v>
      </c>
      <c r="C298" s="1">
        <v>14</v>
      </c>
      <c r="D298" s="155">
        <v>43192</v>
      </c>
      <c r="E298" s="156">
        <v>90</v>
      </c>
      <c r="F298" s="3">
        <v>1256</v>
      </c>
      <c r="G298" s="158" t="s">
        <v>305</v>
      </c>
      <c r="H298" s="8" t="s">
        <v>199</v>
      </c>
      <c r="I298" s="3" t="s">
        <v>23</v>
      </c>
      <c r="J298" s="8"/>
      <c r="K298" s="12" t="s">
        <v>8</v>
      </c>
      <c r="L298" s="99"/>
      <c r="M298" s="40"/>
      <c r="N298" s="77"/>
      <c r="P298" s="107"/>
      <c r="Q298" s="41"/>
      <c r="R298" s="41"/>
      <c r="S298" s="71"/>
      <c r="T298" s="108"/>
      <c r="V298" s="125">
        <f>8849.65+8.18</f>
        <v>8857.83</v>
      </c>
      <c r="W298" s="71">
        <v>1774.06</v>
      </c>
      <c r="X298" s="42">
        <f t="shared" si="99"/>
        <v>8857.83</v>
      </c>
      <c r="Y298" s="115">
        <f t="shared" si="100"/>
        <v>1774.06</v>
      </c>
      <c r="AA298" s="120">
        <f t="shared" si="101"/>
        <v>10631.89</v>
      </c>
      <c r="AB298" s="42">
        <f t="shared" si="102"/>
        <v>0</v>
      </c>
      <c r="AC298" s="42">
        <f t="shared" si="103"/>
        <v>10631.89</v>
      </c>
      <c r="AD298" s="121">
        <f t="shared" si="104"/>
        <v>100</v>
      </c>
    </row>
    <row r="299" spans="2:30" x14ac:dyDescent="0.2">
      <c r="B299" s="2">
        <v>291</v>
      </c>
      <c r="C299" s="1">
        <v>15</v>
      </c>
      <c r="D299" s="155">
        <v>43192</v>
      </c>
      <c r="E299" s="156">
        <v>90</v>
      </c>
      <c r="F299" s="3">
        <v>1257</v>
      </c>
      <c r="G299" s="158" t="s">
        <v>306</v>
      </c>
      <c r="H299" s="8" t="s">
        <v>25</v>
      </c>
      <c r="I299" s="3" t="s">
        <v>26</v>
      </c>
      <c r="J299" s="8"/>
      <c r="K299" s="12" t="s">
        <v>8</v>
      </c>
      <c r="L299" s="99"/>
      <c r="M299" s="40"/>
      <c r="N299" s="77"/>
      <c r="P299" s="107"/>
      <c r="Q299" s="41"/>
      <c r="R299" s="41"/>
      <c r="S299" s="71"/>
      <c r="T299" s="108"/>
      <c r="V299" s="125">
        <f>8562.65+8.18</f>
        <v>8570.83</v>
      </c>
      <c r="W299" s="71">
        <v>1774.06</v>
      </c>
      <c r="X299" s="42">
        <f t="shared" si="99"/>
        <v>8570.83</v>
      </c>
      <c r="Y299" s="115">
        <f t="shared" si="100"/>
        <v>1774.06</v>
      </c>
      <c r="AA299" s="120">
        <f t="shared" si="101"/>
        <v>10344.89</v>
      </c>
      <c r="AB299" s="42">
        <f t="shared" si="102"/>
        <v>0</v>
      </c>
      <c r="AC299" s="42">
        <f t="shared" si="103"/>
        <v>10344.89</v>
      </c>
      <c r="AD299" s="121">
        <f t="shared" si="104"/>
        <v>100</v>
      </c>
    </row>
    <row r="300" spans="2:30" x14ac:dyDescent="0.2">
      <c r="B300" s="2">
        <v>292</v>
      </c>
      <c r="C300" s="1">
        <v>16</v>
      </c>
      <c r="D300" s="155">
        <v>43192</v>
      </c>
      <c r="E300" s="156">
        <v>90</v>
      </c>
      <c r="F300" s="3">
        <v>1258</v>
      </c>
      <c r="G300" s="158" t="s">
        <v>307</v>
      </c>
      <c r="H300" s="8" t="s">
        <v>25</v>
      </c>
      <c r="I300" s="3" t="s">
        <v>26</v>
      </c>
      <c r="J300" s="8"/>
      <c r="K300" s="12" t="s">
        <v>8</v>
      </c>
      <c r="L300" s="99"/>
      <c r="M300" s="40"/>
      <c r="N300" s="77"/>
      <c r="P300" s="107"/>
      <c r="Q300" s="41"/>
      <c r="R300" s="41"/>
      <c r="S300" s="71"/>
      <c r="T300" s="108"/>
      <c r="V300" s="125">
        <f>8562.65+8.18</f>
        <v>8570.83</v>
      </c>
      <c r="W300" s="71">
        <v>1774.06</v>
      </c>
      <c r="X300" s="42">
        <f t="shared" si="99"/>
        <v>8570.83</v>
      </c>
      <c r="Y300" s="115">
        <f t="shared" si="100"/>
        <v>1774.06</v>
      </c>
      <c r="AA300" s="120">
        <f t="shared" si="101"/>
        <v>10344.89</v>
      </c>
      <c r="AB300" s="42">
        <f t="shared" si="102"/>
        <v>0</v>
      </c>
      <c r="AC300" s="42">
        <f t="shared" si="103"/>
        <v>10344.89</v>
      </c>
      <c r="AD300" s="121">
        <f t="shared" si="104"/>
        <v>100</v>
      </c>
    </row>
    <row r="301" spans="2:30" x14ac:dyDescent="0.2">
      <c r="B301" s="2">
        <v>293</v>
      </c>
      <c r="D301" s="155"/>
      <c r="E301" s="156"/>
      <c r="F301" s="3"/>
      <c r="G301" s="158"/>
      <c r="H301" s="8"/>
      <c r="I301" s="3"/>
      <c r="J301" s="8"/>
      <c r="K301" s="12"/>
      <c r="L301" s="99"/>
      <c r="M301" s="40"/>
      <c r="N301" s="77"/>
      <c r="P301" s="107"/>
      <c r="Q301" s="41"/>
      <c r="R301" s="41"/>
      <c r="S301" s="71"/>
      <c r="T301" s="108"/>
      <c r="V301" s="125"/>
      <c r="W301" s="71"/>
      <c r="X301" s="42"/>
      <c r="Y301" s="115"/>
      <c r="AA301" s="120"/>
      <c r="AB301" s="42"/>
      <c r="AC301" s="42"/>
      <c r="AD301" s="121"/>
    </row>
    <row r="302" spans="2:30" x14ac:dyDescent="0.2">
      <c r="B302" s="2">
        <v>294</v>
      </c>
      <c r="C302" s="1">
        <v>1</v>
      </c>
      <c r="D302" s="155">
        <v>43199</v>
      </c>
      <c r="E302" s="156">
        <v>50</v>
      </c>
      <c r="F302" s="3">
        <v>643</v>
      </c>
      <c r="G302" s="158" t="s">
        <v>308</v>
      </c>
      <c r="H302" s="8" t="s">
        <v>30</v>
      </c>
      <c r="I302" s="3" t="s">
        <v>7</v>
      </c>
      <c r="J302" s="8"/>
      <c r="K302" s="12" t="s">
        <v>8</v>
      </c>
      <c r="L302" s="99"/>
      <c r="M302" s="40"/>
      <c r="N302" s="77"/>
      <c r="P302" s="107"/>
      <c r="Q302" s="41"/>
      <c r="R302" s="41"/>
      <c r="S302" s="71"/>
      <c r="T302" s="108"/>
      <c r="V302" s="125">
        <f>7848.65+8.18</f>
        <v>7856.83</v>
      </c>
      <c r="W302" s="71">
        <v>1774.06</v>
      </c>
      <c r="X302" s="42">
        <f t="shared" ref="X302:X317" si="105">V302-S302</f>
        <v>7856.83</v>
      </c>
      <c r="Y302" s="115">
        <f t="shared" ref="Y302:Y317" si="106">W302-T302</f>
        <v>1774.06</v>
      </c>
      <c r="AA302" s="120">
        <f t="shared" ref="AA302:AA317" si="107">V302+W302</f>
        <v>9630.89</v>
      </c>
      <c r="AB302" s="42">
        <f t="shared" ref="AB302:AB317" si="108">(S302+T302)</f>
        <v>0</v>
      </c>
      <c r="AC302" s="42">
        <f t="shared" ref="AC302:AC317" si="109">AA302-AB302</f>
        <v>9630.89</v>
      </c>
      <c r="AD302" s="121">
        <f t="shared" ref="AD302:AD317" si="110">AC302/AA302*100</f>
        <v>100</v>
      </c>
    </row>
    <row r="303" spans="2:30" x14ac:dyDescent="0.2">
      <c r="B303" s="2">
        <v>295</v>
      </c>
      <c r="C303" s="1">
        <v>2</v>
      </c>
      <c r="D303" s="155">
        <v>43199</v>
      </c>
      <c r="E303" s="156">
        <v>50</v>
      </c>
      <c r="F303" s="3">
        <v>644</v>
      </c>
      <c r="G303" s="158" t="s">
        <v>309</v>
      </c>
      <c r="H303" s="8" t="s">
        <v>30</v>
      </c>
      <c r="I303" s="3" t="s">
        <v>7</v>
      </c>
      <c r="J303" s="8"/>
      <c r="K303" s="12" t="s">
        <v>8</v>
      </c>
      <c r="L303" s="99"/>
      <c r="M303" s="40"/>
      <c r="N303" s="77"/>
      <c r="P303" s="107"/>
      <c r="Q303" s="41"/>
      <c r="R303" s="41"/>
      <c r="S303" s="71"/>
      <c r="T303" s="108"/>
      <c r="V303" s="125">
        <f>7848.65+8.18</f>
        <v>7856.83</v>
      </c>
      <c r="W303" s="71">
        <v>1774.06</v>
      </c>
      <c r="X303" s="42">
        <f t="shared" si="105"/>
        <v>7856.83</v>
      </c>
      <c r="Y303" s="115">
        <f t="shared" si="106"/>
        <v>1774.06</v>
      </c>
      <c r="AA303" s="120">
        <f t="shared" si="107"/>
        <v>9630.89</v>
      </c>
      <c r="AB303" s="42">
        <f t="shared" si="108"/>
        <v>0</v>
      </c>
      <c r="AC303" s="42">
        <f t="shared" si="109"/>
        <v>9630.89</v>
      </c>
      <c r="AD303" s="121">
        <f t="shared" si="110"/>
        <v>100</v>
      </c>
    </row>
    <row r="304" spans="2:30" x14ac:dyDescent="0.2">
      <c r="B304" s="2">
        <v>296</v>
      </c>
      <c r="C304" s="1">
        <v>3</v>
      </c>
      <c r="D304" s="155">
        <v>43199</v>
      </c>
      <c r="E304" s="156">
        <v>50</v>
      </c>
      <c r="F304" s="3">
        <v>645</v>
      </c>
      <c r="G304" s="158" t="s">
        <v>310</v>
      </c>
      <c r="H304" s="8" t="s">
        <v>30</v>
      </c>
      <c r="I304" s="3" t="s">
        <v>7</v>
      </c>
      <c r="J304" s="8"/>
      <c r="K304" s="12" t="s">
        <v>8</v>
      </c>
      <c r="L304" s="99"/>
      <c r="M304" s="40"/>
      <c r="N304" s="77"/>
      <c r="P304" s="107"/>
      <c r="Q304" s="41"/>
      <c r="R304" s="41"/>
      <c r="S304" s="71"/>
      <c r="T304" s="108"/>
      <c r="V304" s="125">
        <f>7848.65+8.18</f>
        <v>7856.83</v>
      </c>
      <c r="W304" s="71">
        <v>1774.06</v>
      </c>
      <c r="X304" s="42">
        <f t="shared" si="105"/>
        <v>7856.83</v>
      </c>
      <c r="Y304" s="115">
        <f t="shared" si="106"/>
        <v>1774.06</v>
      </c>
      <c r="AA304" s="120">
        <f t="shared" si="107"/>
        <v>9630.89</v>
      </c>
      <c r="AB304" s="42">
        <f t="shared" si="108"/>
        <v>0</v>
      </c>
      <c r="AC304" s="42">
        <f t="shared" si="109"/>
        <v>9630.89</v>
      </c>
      <c r="AD304" s="121">
        <f t="shared" si="110"/>
        <v>100</v>
      </c>
    </row>
    <row r="305" spans="2:30" x14ac:dyDescent="0.2">
      <c r="B305" s="2">
        <v>297</v>
      </c>
      <c r="C305" s="1">
        <v>4</v>
      </c>
      <c r="D305" s="155">
        <v>43199</v>
      </c>
      <c r="E305" s="156">
        <v>50</v>
      </c>
      <c r="F305" s="3">
        <v>646</v>
      </c>
      <c r="G305" s="158" t="s">
        <v>311</v>
      </c>
      <c r="H305" s="8" t="s">
        <v>30</v>
      </c>
      <c r="I305" s="3" t="s">
        <v>7</v>
      </c>
      <c r="J305" s="8"/>
      <c r="K305" s="12" t="s">
        <v>8</v>
      </c>
      <c r="L305" s="99"/>
      <c r="M305" s="40"/>
      <c r="N305" s="77"/>
      <c r="P305" s="107"/>
      <c r="Q305" s="41"/>
      <c r="R305" s="41"/>
      <c r="S305" s="71"/>
      <c r="T305" s="108"/>
      <c r="V305" s="125">
        <f>7848.65+8.18</f>
        <v>7856.83</v>
      </c>
      <c r="W305" s="71">
        <v>1774.06</v>
      </c>
      <c r="X305" s="42">
        <f t="shared" si="105"/>
        <v>7856.83</v>
      </c>
      <c r="Y305" s="115">
        <f t="shared" si="106"/>
        <v>1774.06</v>
      </c>
      <c r="AA305" s="120">
        <f t="shared" si="107"/>
        <v>9630.89</v>
      </c>
      <c r="AB305" s="42">
        <f t="shared" si="108"/>
        <v>0</v>
      </c>
      <c r="AC305" s="42">
        <f t="shared" si="109"/>
        <v>9630.89</v>
      </c>
      <c r="AD305" s="121">
        <f t="shared" si="110"/>
        <v>100</v>
      </c>
    </row>
    <row r="306" spans="2:30" x14ac:dyDescent="0.2">
      <c r="B306" s="2">
        <v>298</v>
      </c>
      <c r="C306" s="1">
        <v>5</v>
      </c>
      <c r="D306" s="155">
        <v>43199</v>
      </c>
      <c r="E306" s="156">
        <v>50</v>
      </c>
      <c r="F306" s="3">
        <v>647</v>
      </c>
      <c r="G306" s="158" t="s">
        <v>312</v>
      </c>
      <c r="H306" s="8" t="s">
        <v>14</v>
      </c>
      <c r="I306" s="3" t="s">
        <v>7</v>
      </c>
      <c r="J306" s="8"/>
      <c r="K306" s="12" t="s">
        <v>8</v>
      </c>
      <c r="L306" s="99"/>
      <c r="M306" s="40"/>
      <c r="N306" s="77"/>
      <c r="P306" s="107"/>
      <c r="Q306" s="41"/>
      <c r="R306" s="41"/>
      <c r="S306" s="71"/>
      <c r="T306" s="108"/>
      <c r="V306" s="125">
        <f>8201.65+8.18</f>
        <v>8209.83</v>
      </c>
      <c r="W306" s="71">
        <v>1929.21</v>
      </c>
      <c r="X306" s="42">
        <f t="shared" si="105"/>
        <v>8209.83</v>
      </c>
      <c r="Y306" s="115">
        <f t="shared" si="106"/>
        <v>1929.21</v>
      </c>
      <c r="AA306" s="120">
        <f t="shared" si="107"/>
        <v>10139.040000000001</v>
      </c>
      <c r="AB306" s="42">
        <f t="shared" si="108"/>
        <v>0</v>
      </c>
      <c r="AC306" s="42">
        <f t="shared" si="109"/>
        <v>10139.040000000001</v>
      </c>
      <c r="AD306" s="121">
        <f t="shared" si="110"/>
        <v>100</v>
      </c>
    </row>
    <row r="307" spans="2:30" x14ac:dyDescent="0.2">
      <c r="B307" s="2">
        <v>299</v>
      </c>
      <c r="C307" s="1">
        <v>6</v>
      </c>
      <c r="D307" s="155">
        <v>43199</v>
      </c>
      <c r="E307" s="156">
        <v>50</v>
      </c>
      <c r="F307" s="3">
        <v>650</v>
      </c>
      <c r="G307" s="158" t="s">
        <v>313</v>
      </c>
      <c r="H307" s="8" t="s">
        <v>14</v>
      </c>
      <c r="I307" s="3" t="s">
        <v>7</v>
      </c>
      <c r="J307" s="8"/>
      <c r="K307" s="12" t="s">
        <v>8</v>
      </c>
      <c r="L307" s="99"/>
      <c r="M307" s="40"/>
      <c r="N307" s="77"/>
      <c r="P307" s="107"/>
      <c r="Q307" s="41"/>
      <c r="R307" s="41"/>
      <c r="S307" s="71"/>
      <c r="T307" s="108"/>
      <c r="V307" s="125">
        <f>8201.65+8.18</f>
        <v>8209.83</v>
      </c>
      <c r="W307" s="71">
        <v>1929.21</v>
      </c>
      <c r="X307" s="42">
        <f t="shared" si="105"/>
        <v>8209.83</v>
      </c>
      <c r="Y307" s="115">
        <f t="shared" si="106"/>
        <v>1929.21</v>
      </c>
      <c r="AA307" s="120">
        <f t="shared" si="107"/>
        <v>10139.040000000001</v>
      </c>
      <c r="AB307" s="42">
        <f t="shared" si="108"/>
        <v>0</v>
      </c>
      <c r="AC307" s="42">
        <f t="shared" si="109"/>
        <v>10139.040000000001</v>
      </c>
      <c r="AD307" s="121">
        <f t="shared" si="110"/>
        <v>100</v>
      </c>
    </row>
    <row r="308" spans="2:30" x14ac:dyDescent="0.2">
      <c r="B308" s="2">
        <v>300</v>
      </c>
      <c r="C308" s="1">
        <v>7</v>
      </c>
      <c r="D308" s="155">
        <v>43199</v>
      </c>
      <c r="E308" s="156">
        <v>50</v>
      </c>
      <c r="F308" s="3">
        <v>655</v>
      </c>
      <c r="G308" s="158" t="s">
        <v>314</v>
      </c>
      <c r="H308" s="8" t="s">
        <v>14</v>
      </c>
      <c r="I308" s="3" t="s">
        <v>7</v>
      </c>
      <c r="J308" s="8"/>
      <c r="K308" s="12" t="s">
        <v>8</v>
      </c>
      <c r="L308" s="99"/>
      <c r="M308" s="40"/>
      <c r="N308" s="77"/>
      <c r="P308" s="107"/>
      <c r="Q308" s="41"/>
      <c r="R308" s="41"/>
      <c r="S308" s="71"/>
      <c r="T308" s="108"/>
      <c r="V308" s="125">
        <f>8201.65+8.18</f>
        <v>8209.83</v>
      </c>
      <c r="W308" s="71">
        <v>1929.21</v>
      </c>
      <c r="X308" s="42">
        <f t="shared" si="105"/>
        <v>8209.83</v>
      </c>
      <c r="Y308" s="115">
        <f t="shared" si="106"/>
        <v>1929.21</v>
      </c>
      <c r="AA308" s="120">
        <f t="shared" si="107"/>
        <v>10139.040000000001</v>
      </c>
      <c r="AB308" s="42">
        <f t="shared" si="108"/>
        <v>0</v>
      </c>
      <c r="AC308" s="42">
        <f t="shared" si="109"/>
        <v>10139.040000000001</v>
      </c>
      <c r="AD308" s="121">
        <f t="shared" si="110"/>
        <v>100</v>
      </c>
    </row>
    <row r="309" spans="2:30" x14ac:dyDescent="0.2">
      <c r="B309" s="2">
        <v>301</v>
      </c>
      <c r="C309" s="1">
        <v>8</v>
      </c>
      <c r="D309" s="155">
        <v>43199</v>
      </c>
      <c r="E309" s="156">
        <v>50</v>
      </c>
      <c r="F309" s="3">
        <v>658</v>
      </c>
      <c r="G309" s="158" t="s">
        <v>315</v>
      </c>
      <c r="H309" s="8" t="s">
        <v>14</v>
      </c>
      <c r="I309" s="3" t="s">
        <v>7</v>
      </c>
      <c r="J309" s="8"/>
      <c r="K309" s="12" t="s">
        <v>8</v>
      </c>
      <c r="L309" s="99"/>
      <c r="M309" s="40"/>
      <c r="N309" s="77"/>
      <c r="P309" s="107"/>
      <c r="Q309" s="41"/>
      <c r="R309" s="41"/>
      <c r="S309" s="71"/>
      <c r="T309" s="108"/>
      <c r="V309" s="125">
        <f>8201.65+8.18</f>
        <v>8209.83</v>
      </c>
      <c r="W309" s="71">
        <v>1929.21</v>
      </c>
      <c r="X309" s="42">
        <f t="shared" si="105"/>
        <v>8209.83</v>
      </c>
      <c r="Y309" s="115">
        <f t="shared" si="106"/>
        <v>1929.21</v>
      </c>
      <c r="AA309" s="120">
        <f t="shared" si="107"/>
        <v>10139.040000000001</v>
      </c>
      <c r="AB309" s="42">
        <f t="shared" si="108"/>
        <v>0</v>
      </c>
      <c r="AC309" s="42">
        <f t="shared" si="109"/>
        <v>10139.040000000001</v>
      </c>
      <c r="AD309" s="121">
        <f t="shared" si="110"/>
        <v>100</v>
      </c>
    </row>
    <row r="310" spans="2:30" x14ac:dyDescent="0.2">
      <c r="B310" s="2">
        <v>302</v>
      </c>
      <c r="C310" s="1">
        <v>9</v>
      </c>
      <c r="D310" s="155">
        <v>43199</v>
      </c>
      <c r="E310" s="156">
        <v>50</v>
      </c>
      <c r="F310" s="3">
        <v>659</v>
      </c>
      <c r="G310" s="158" t="s">
        <v>316</v>
      </c>
      <c r="H310" s="8" t="s">
        <v>30</v>
      </c>
      <c r="I310" s="3" t="s">
        <v>7</v>
      </c>
      <c r="J310" s="8"/>
      <c r="K310" s="12" t="s">
        <v>8</v>
      </c>
      <c r="L310" s="99"/>
      <c r="M310" s="40"/>
      <c r="N310" s="77"/>
      <c r="P310" s="107"/>
      <c r="Q310" s="41"/>
      <c r="R310" s="41"/>
      <c r="S310" s="71"/>
      <c r="T310" s="108"/>
      <c r="V310" s="125">
        <f>7848.65+8.18</f>
        <v>7856.83</v>
      </c>
      <c r="W310" s="71">
        <v>1774.06</v>
      </c>
      <c r="X310" s="42">
        <f t="shared" si="105"/>
        <v>7856.83</v>
      </c>
      <c r="Y310" s="115">
        <f t="shared" si="106"/>
        <v>1774.06</v>
      </c>
      <c r="AA310" s="120">
        <f t="shared" si="107"/>
        <v>9630.89</v>
      </c>
      <c r="AB310" s="42">
        <f t="shared" si="108"/>
        <v>0</v>
      </c>
      <c r="AC310" s="42">
        <f t="shared" si="109"/>
        <v>9630.89</v>
      </c>
      <c r="AD310" s="121">
        <f t="shared" si="110"/>
        <v>100</v>
      </c>
    </row>
    <row r="311" spans="2:30" x14ac:dyDescent="0.2">
      <c r="B311" s="2">
        <v>303</v>
      </c>
      <c r="C311" s="1">
        <v>10</v>
      </c>
      <c r="D311" s="155">
        <v>43199</v>
      </c>
      <c r="E311" s="156">
        <v>50</v>
      </c>
      <c r="F311" s="3">
        <v>660</v>
      </c>
      <c r="G311" s="158" t="s">
        <v>317</v>
      </c>
      <c r="H311" s="8" t="s">
        <v>30</v>
      </c>
      <c r="I311" s="3" t="s">
        <v>7</v>
      </c>
      <c r="J311" s="8"/>
      <c r="K311" s="12" t="s">
        <v>8</v>
      </c>
      <c r="L311" s="99"/>
      <c r="M311" s="40"/>
      <c r="N311" s="77"/>
      <c r="P311" s="107"/>
      <c r="Q311" s="41"/>
      <c r="R311" s="41"/>
      <c r="S311" s="71"/>
      <c r="T311" s="108"/>
      <c r="V311" s="125">
        <f>7848.65+8.18</f>
        <v>7856.83</v>
      </c>
      <c r="W311" s="71">
        <v>1774.06</v>
      </c>
      <c r="X311" s="42">
        <f t="shared" si="105"/>
        <v>7856.83</v>
      </c>
      <c r="Y311" s="115">
        <f t="shared" si="106"/>
        <v>1774.06</v>
      </c>
      <c r="AA311" s="120">
        <f t="shared" si="107"/>
        <v>9630.89</v>
      </c>
      <c r="AB311" s="42">
        <f t="shared" si="108"/>
        <v>0</v>
      </c>
      <c r="AC311" s="42">
        <f t="shared" si="109"/>
        <v>9630.89</v>
      </c>
      <c r="AD311" s="121">
        <f t="shared" si="110"/>
        <v>100</v>
      </c>
    </row>
    <row r="312" spans="2:30" x14ac:dyDescent="0.2">
      <c r="B312" s="2">
        <v>304</v>
      </c>
      <c r="C312" s="1">
        <v>11</v>
      </c>
      <c r="D312" s="155">
        <v>43199</v>
      </c>
      <c r="E312" s="156">
        <v>50</v>
      </c>
      <c r="F312" s="3">
        <v>661</v>
      </c>
      <c r="G312" s="158" t="s">
        <v>318</v>
      </c>
      <c r="H312" s="8" t="s">
        <v>30</v>
      </c>
      <c r="I312" s="3" t="s">
        <v>7</v>
      </c>
      <c r="J312" s="8"/>
      <c r="K312" s="12" t="s">
        <v>8</v>
      </c>
      <c r="L312" s="99"/>
      <c r="M312" s="40"/>
      <c r="N312" s="77"/>
      <c r="P312" s="107"/>
      <c r="Q312" s="41"/>
      <c r="R312" s="41"/>
      <c r="S312" s="71"/>
      <c r="T312" s="108"/>
      <c r="V312" s="125">
        <f>7848.65+8.18</f>
        <v>7856.83</v>
      </c>
      <c r="W312" s="71">
        <v>1774.06</v>
      </c>
      <c r="X312" s="42">
        <f t="shared" si="105"/>
        <v>7856.83</v>
      </c>
      <c r="Y312" s="115">
        <f t="shared" si="106"/>
        <v>1774.06</v>
      </c>
      <c r="AA312" s="120">
        <f t="shared" si="107"/>
        <v>9630.89</v>
      </c>
      <c r="AB312" s="42">
        <f t="shared" si="108"/>
        <v>0</v>
      </c>
      <c r="AC312" s="42">
        <f t="shared" si="109"/>
        <v>9630.89</v>
      </c>
      <c r="AD312" s="121">
        <f t="shared" si="110"/>
        <v>100</v>
      </c>
    </row>
    <row r="313" spans="2:30" x14ac:dyDescent="0.2">
      <c r="B313" s="2">
        <v>305</v>
      </c>
      <c r="C313" s="1">
        <v>12</v>
      </c>
      <c r="D313" s="155">
        <v>43199</v>
      </c>
      <c r="E313" s="156">
        <v>50</v>
      </c>
      <c r="F313" s="3">
        <v>662</v>
      </c>
      <c r="G313" s="158" t="s">
        <v>319</v>
      </c>
      <c r="H313" s="8" t="s">
        <v>30</v>
      </c>
      <c r="I313" s="3" t="s">
        <v>7</v>
      </c>
      <c r="J313" s="8"/>
      <c r="K313" s="12" t="s">
        <v>8</v>
      </c>
      <c r="L313" s="99"/>
      <c r="M313" s="40"/>
      <c r="N313" s="77"/>
      <c r="P313" s="107"/>
      <c r="Q313" s="41"/>
      <c r="R313" s="41"/>
      <c r="S313" s="71"/>
      <c r="T313" s="108"/>
      <c r="V313" s="125">
        <f>7848.65+8.18</f>
        <v>7856.83</v>
      </c>
      <c r="W313" s="71">
        <v>1774.06</v>
      </c>
      <c r="X313" s="42">
        <f t="shared" si="105"/>
        <v>7856.83</v>
      </c>
      <c r="Y313" s="115">
        <f t="shared" si="106"/>
        <v>1774.06</v>
      </c>
      <c r="AA313" s="120">
        <f t="shared" si="107"/>
        <v>9630.89</v>
      </c>
      <c r="AB313" s="42">
        <f t="shared" si="108"/>
        <v>0</v>
      </c>
      <c r="AC313" s="42">
        <f t="shared" si="109"/>
        <v>9630.89</v>
      </c>
      <c r="AD313" s="121">
        <f t="shared" si="110"/>
        <v>100</v>
      </c>
    </row>
    <row r="314" spans="2:30" x14ac:dyDescent="0.2">
      <c r="B314" s="2">
        <v>306</v>
      </c>
      <c r="C314" s="1">
        <v>13</v>
      </c>
      <c r="D314" s="155">
        <v>43199</v>
      </c>
      <c r="E314" s="156">
        <v>51</v>
      </c>
      <c r="F314" s="3">
        <v>663</v>
      </c>
      <c r="G314" s="158" t="s">
        <v>320</v>
      </c>
      <c r="H314" s="8" t="s">
        <v>28</v>
      </c>
      <c r="I314" s="3" t="s">
        <v>7</v>
      </c>
      <c r="J314" s="8"/>
      <c r="K314" s="12" t="s">
        <v>8</v>
      </c>
      <c r="L314" s="99"/>
      <c r="M314" s="40"/>
      <c r="N314" s="77"/>
      <c r="P314" s="107"/>
      <c r="Q314" s="41"/>
      <c r="R314" s="41"/>
      <c r="S314" s="71"/>
      <c r="T314" s="108"/>
      <c r="V314" s="125">
        <f>9088.65+8.18</f>
        <v>9096.83</v>
      </c>
      <c r="W314" s="71">
        <v>1774.06</v>
      </c>
      <c r="X314" s="42">
        <f t="shared" si="105"/>
        <v>9096.83</v>
      </c>
      <c r="Y314" s="115">
        <f t="shared" si="106"/>
        <v>1774.06</v>
      </c>
      <c r="AA314" s="120">
        <f t="shared" si="107"/>
        <v>10870.89</v>
      </c>
      <c r="AB314" s="42">
        <f t="shared" si="108"/>
        <v>0</v>
      </c>
      <c r="AC314" s="42">
        <f t="shared" si="109"/>
        <v>10870.89</v>
      </c>
      <c r="AD314" s="121">
        <f t="shared" si="110"/>
        <v>100</v>
      </c>
    </row>
    <row r="315" spans="2:30" x14ac:dyDescent="0.2">
      <c r="B315" s="2">
        <v>307</v>
      </c>
      <c r="C315" s="1">
        <v>14</v>
      </c>
      <c r="D315" s="155">
        <v>43199</v>
      </c>
      <c r="E315" s="156">
        <v>51</v>
      </c>
      <c r="F315" s="3">
        <v>664</v>
      </c>
      <c r="G315" s="158" t="s">
        <v>321</v>
      </c>
      <c r="H315" s="8" t="s">
        <v>18</v>
      </c>
      <c r="I315" s="3" t="s">
        <v>7</v>
      </c>
      <c r="J315" s="8"/>
      <c r="K315" s="12" t="s">
        <v>8</v>
      </c>
      <c r="L315" s="99"/>
      <c r="M315" s="40"/>
      <c r="N315" s="77"/>
      <c r="P315" s="107"/>
      <c r="Q315" s="41"/>
      <c r="R315" s="41"/>
      <c r="S315" s="71"/>
      <c r="T315" s="108"/>
      <c r="V315" s="125">
        <f>8554.65+8.18</f>
        <v>8562.83</v>
      </c>
      <c r="W315" s="71">
        <v>1774.06</v>
      </c>
      <c r="X315" s="42">
        <f t="shared" si="105"/>
        <v>8562.83</v>
      </c>
      <c r="Y315" s="115">
        <f t="shared" si="106"/>
        <v>1774.06</v>
      </c>
      <c r="AA315" s="120">
        <f t="shared" si="107"/>
        <v>10336.89</v>
      </c>
      <c r="AB315" s="42">
        <f t="shared" si="108"/>
        <v>0</v>
      </c>
      <c r="AC315" s="42">
        <f t="shared" si="109"/>
        <v>10336.89</v>
      </c>
      <c r="AD315" s="121">
        <f t="shared" si="110"/>
        <v>100</v>
      </c>
    </row>
    <row r="316" spans="2:30" x14ac:dyDescent="0.2">
      <c r="B316" s="2">
        <v>308</v>
      </c>
      <c r="C316" s="1">
        <v>15</v>
      </c>
      <c r="D316" s="155">
        <v>43199</v>
      </c>
      <c r="E316" s="156">
        <v>51</v>
      </c>
      <c r="F316" s="3">
        <v>665</v>
      </c>
      <c r="G316" s="158" t="s">
        <v>322</v>
      </c>
      <c r="H316" s="8" t="s">
        <v>28</v>
      </c>
      <c r="I316" s="3" t="s">
        <v>23</v>
      </c>
      <c r="J316" s="8"/>
      <c r="K316" s="12" t="s">
        <v>8</v>
      </c>
      <c r="L316" s="99"/>
      <c r="M316" s="40"/>
      <c r="N316" s="77"/>
      <c r="P316" s="107"/>
      <c r="Q316" s="41"/>
      <c r="R316" s="41"/>
      <c r="S316" s="71"/>
      <c r="T316" s="108"/>
      <c r="V316" s="125">
        <f>9088.65+8.18</f>
        <v>9096.83</v>
      </c>
      <c r="W316" s="71">
        <v>1774.06</v>
      </c>
      <c r="X316" s="42">
        <f t="shared" si="105"/>
        <v>9096.83</v>
      </c>
      <c r="Y316" s="115">
        <f t="shared" si="106"/>
        <v>1774.06</v>
      </c>
      <c r="AA316" s="120">
        <f t="shared" si="107"/>
        <v>10870.89</v>
      </c>
      <c r="AB316" s="42">
        <f t="shared" si="108"/>
        <v>0</v>
      </c>
      <c r="AC316" s="42">
        <f t="shared" si="109"/>
        <v>10870.89</v>
      </c>
      <c r="AD316" s="121">
        <f t="shared" si="110"/>
        <v>100</v>
      </c>
    </row>
    <row r="317" spans="2:30" x14ac:dyDescent="0.2">
      <c r="B317" s="2">
        <v>309</v>
      </c>
      <c r="C317" s="1">
        <v>16</v>
      </c>
      <c r="D317" s="155">
        <v>43199</v>
      </c>
      <c r="E317" s="156">
        <v>51</v>
      </c>
      <c r="F317" s="3">
        <v>666</v>
      </c>
      <c r="G317" s="158" t="s">
        <v>323</v>
      </c>
      <c r="H317" s="8" t="s">
        <v>18</v>
      </c>
      <c r="I317" s="3" t="s">
        <v>7</v>
      </c>
      <c r="J317" s="8"/>
      <c r="K317" s="12" t="s">
        <v>8</v>
      </c>
      <c r="L317" s="99"/>
      <c r="M317" s="40"/>
      <c r="N317" s="77"/>
      <c r="P317" s="107"/>
      <c r="Q317" s="41"/>
      <c r="R317" s="41"/>
      <c r="S317" s="71"/>
      <c r="T317" s="108"/>
      <c r="V317" s="125">
        <f>8554.65+8.18</f>
        <v>8562.83</v>
      </c>
      <c r="W317" s="71">
        <v>1774.06</v>
      </c>
      <c r="X317" s="42">
        <f t="shared" si="105"/>
        <v>8562.83</v>
      </c>
      <c r="Y317" s="115">
        <f t="shared" si="106"/>
        <v>1774.06</v>
      </c>
      <c r="AA317" s="120">
        <f t="shared" si="107"/>
        <v>10336.89</v>
      </c>
      <c r="AB317" s="42">
        <f t="shared" si="108"/>
        <v>0</v>
      </c>
      <c r="AC317" s="42">
        <f t="shared" si="109"/>
        <v>10336.89</v>
      </c>
      <c r="AD317" s="121">
        <f t="shared" si="110"/>
        <v>100</v>
      </c>
    </row>
    <row r="318" spans="2:30" x14ac:dyDescent="0.2">
      <c r="B318" s="2">
        <v>310</v>
      </c>
      <c r="D318" s="155"/>
      <c r="E318" s="156"/>
      <c r="F318" s="3"/>
      <c r="G318" s="158"/>
      <c r="H318" s="8"/>
      <c r="I318" s="3"/>
      <c r="J318" s="8"/>
      <c r="K318" s="12"/>
      <c r="L318" s="99"/>
      <c r="M318" s="40"/>
      <c r="N318" s="77"/>
      <c r="P318" s="107"/>
      <c r="Q318" s="41"/>
      <c r="R318" s="41"/>
      <c r="S318" s="71"/>
      <c r="T318" s="108"/>
      <c r="V318" s="125"/>
      <c r="W318" s="71"/>
      <c r="X318" s="42"/>
      <c r="Y318" s="115"/>
      <c r="AA318" s="120"/>
      <c r="AB318" s="42"/>
      <c r="AC318" s="42"/>
      <c r="AD318" s="121"/>
    </row>
    <row r="319" spans="2:30" x14ac:dyDescent="0.2">
      <c r="B319" s="2">
        <v>311</v>
      </c>
      <c r="C319" s="1">
        <v>1</v>
      </c>
      <c r="D319" s="155">
        <v>43206</v>
      </c>
      <c r="E319" s="156">
        <v>51</v>
      </c>
      <c r="F319" s="3">
        <v>667</v>
      </c>
      <c r="G319" s="158" t="s">
        <v>324</v>
      </c>
      <c r="H319" s="8" t="s">
        <v>18</v>
      </c>
      <c r="I319" s="3" t="s">
        <v>7</v>
      </c>
      <c r="J319" s="8"/>
      <c r="K319" s="12" t="s">
        <v>8</v>
      </c>
      <c r="L319" s="99"/>
      <c r="M319" s="40"/>
      <c r="N319" s="77"/>
      <c r="P319" s="107"/>
      <c r="Q319" s="41"/>
      <c r="R319" s="41"/>
      <c r="S319" s="71"/>
      <c r="T319" s="108"/>
      <c r="V319" s="125">
        <f>8554.65+8.18</f>
        <v>8562.83</v>
      </c>
      <c r="W319" s="71">
        <v>1774.06</v>
      </c>
      <c r="X319" s="42">
        <f t="shared" ref="X319:X336" si="111">V319-S319</f>
        <v>8562.83</v>
      </c>
      <c r="Y319" s="115">
        <f t="shared" ref="Y319:Y336" si="112">W319-T319</f>
        <v>1774.06</v>
      </c>
      <c r="AA319" s="120">
        <f t="shared" ref="AA319:AA336" si="113">V319+W319</f>
        <v>10336.89</v>
      </c>
      <c r="AB319" s="42">
        <f t="shared" ref="AB319:AB336" si="114">(S319+T319)</f>
        <v>0</v>
      </c>
      <c r="AC319" s="42">
        <f t="shared" ref="AC319:AC336" si="115">AA319-AB319</f>
        <v>10336.89</v>
      </c>
      <c r="AD319" s="121">
        <f t="shared" ref="AD319:AD336" si="116">AC319/AA319*100</f>
        <v>100</v>
      </c>
    </row>
    <row r="320" spans="2:30" x14ac:dyDescent="0.2">
      <c r="B320" s="2">
        <v>312</v>
      </c>
      <c r="C320" s="1">
        <v>2</v>
      </c>
      <c r="D320" s="155">
        <v>43206</v>
      </c>
      <c r="E320" s="156">
        <v>51</v>
      </c>
      <c r="F320" s="3">
        <v>668</v>
      </c>
      <c r="G320" s="158" t="s">
        <v>325</v>
      </c>
      <c r="H320" s="8" t="s">
        <v>28</v>
      </c>
      <c r="I320" s="3" t="s">
        <v>7</v>
      </c>
      <c r="J320" s="8"/>
      <c r="K320" s="12" t="s">
        <v>8</v>
      </c>
      <c r="L320" s="99"/>
      <c r="M320" s="40"/>
      <c r="N320" s="77"/>
      <c r="P320" s="107"/>
      <c r="Q320" s="41"/>
      <c r="R320" s="41"/>
      <c r="S320" s="71"/>
      <c r="T320" s="108"/>
      <c r="V320" s="125">
        <f>9088.65+8.18</f>
        <v>9096.83</v>
      </c>
      <c r="W320" s="71">
        <v>1774.06</v>
      </c>
      <c r="X320" s="42">
        <f t="shared" si="111"/>
        <v>9096.83</v>
      </c>
      <c r="Y320" s="115">
        <f t="shared" si="112"/>
        <v>1774.06</v>
      </c>
      <c r="AA320" s="120">
        <f t="shared" si="113"/>
        <v>10870.89</v>
      </c>
      <c r="AB320" s="42">
        <f t="shared" si="114"/>
        <v>0</v>
      </c>
      <c r="AC320" s="42">
        <f t="shared" si="115"/>
        <v>10870.89</v>
      </c>
      <c r="AD320" s="121">
        <f t="shared" si="116"/>
        <v>100</v>
      </c>
    </row>
    <row r="321" spans="2:30" x14ac:dyDescent="0.2">
      <c r="B321" s="2">
        <v>313</v>
      </c>
      <c r="C321" s="1">
        <v>3</v>
      </c>
      <c r="D321" s="155">
        <v>43206</v>
      </c>
      <c r="E321" s="156">
        <v>51</v>
      </c>
      <c r="F321" s="3">
        <v>669</v>
      </c>
      <c r="G321" s="158" t="s">
        <v>326</v>
      </c>
      <c r="H321" s="8" t="s">
        <v>18</v>
      </c>
      <c r="I321" s="3" t="s">
        <v>7</v>
      </c>
      <c r="J321" s="8"/>
      <c r="K321" s="12" t="s">
        <v>8</v>
      </c>
      <c r="L321" s="99"/>
      <c r="M321" s="40"/>
      <c r="N321" s="77"/>
      <c r="P321" s="107"/>
      <c r="Q321" s="41"/>
      <c r="R321" s="41"/>
      <c r="S321" s="71"/>
      <c r="T321" s="108"/>
      <c r="V321" s="125">
        <f>8554.65+8.18</f>
        <v>8562.83</v>
      </c>
      <c r="W321" s="71">
        <v>1774.06</v>
      </c>
      <c r="X321" s="42">
        <f t="shared" si="111"/>
        <v>8562.83</v>
      </c>
      <c r="Y321" s="115">
        <f t="shared" si="112"/>
        <v>1774.06</v>
      </c>
      <c r="AA321" s="120">
        <f t="shared" si="113"/>
        <v>10336.89</v>
      </c>
      <c r="AB321" s="42">
        <f t="shared" si="114"/>
        <v>0</v>
      </c>
      <c r="AC321" s="42">
        <f t="shared" si="115"/>
        <v>10336.89</v>
      </c>
      <c r="AD321" s="121">
        <f t="shared" si="116"/>
        <v>100</v>
      </c>
    </row>
    <row r="322" spans="2:30" x14ac:dyDescent="0.2">
      <c r="B322" s="2">
        <v>314</v>
      </c>
      <c r="C322" s="1">
        <v>4</v>
      </c>
      <c r="D322" s="155">
        <v>43206</v>
      </c>
      <c r="E322" s="156">
        <v>51</v>
      </c>
      <c r="F322" s="3">
        <v>670</v>
      </c>
      <c r="G322" s="158" t="s">
        <v>327</v>
      </c>
      <c r="H322" s="8" t="s">
        <v>28</v>
      </c>
      <c r="I322" s="3" t="s">
        <v>26</v>
      </c>
      <c r="J322" s="8"/>
      <c r="K322" s="12" t="s">
        <v>8</v>
      </c>
      <c r="L322" s="99"/>
      <c r="M322" s="40"/>
      <c r="N322" s="77"/>
      <c r="P322" s="107"/>
      <c r="Q322" s="41"/>
      <c r="R322" s="41"/>
      <c r="S322" s="71"/>
      <c r="T322" s="108"/>
      <c r="V322" s="125">
        <f>9088.65+8.18</f>
        <v>9096.83</v>
      </c>
      <c r="W322" s="71">
        <v>1774.06</v>
      </c>
      <c r="X322" s="42">
        <f t="shared" si="111"/>
        <v>9096.83</v>
      </c>
      <c r="Y322" s="115">
        <f t="shared" si="112"/>
        <v>1774.06</v>
      </c>
      <c r="AA322" s="120">
        <f t="shared" si="113"/>
        <v>10870.89</v>
      </c>
      <c r="AB322" s="42">
        <f t="shared" si="114"/>
        <v>0</v>
      </c>
      <c r="AC322" s="42">
        <f t="shared" si="115"/>
        <v>10870.89</v>
      </c>
      <c r="AD322" s="121">
        <f t="shared" si="116"/>
        <v>100</v>
      </c>
    </row>
    <row r="323" spans="2:30" x14ac:dyDescent="0.2">
      <c r="B323" s="2">
        <v>315</v>
      </c>
      <c r="C323" s="1">
        <v>5</v>
      </c>
      <c r="D323" s="155">
        <v>43206</v>
      </c>
      <c r="E323" s="156">
        <v>51</v>
      </c>
      <c r="F323" s="3">
        <v>671</v>
      </c>
      <c r="G323" s="158" t="s">
        <v>328</v>
      </c>
      <c r="H323" s="8" t="s">
        <v>28</v>
      </c>
      <c r="I323" s="3" t="s">
        <v>23</v>
      </c>
      <c r="J323" s="8"/>
      <c r="K323" s="12" t="s">
        <v>8</v>
      </c>
      <c r="L323" s="99"/>
      <c r="M323" s="40"/>
      <c r="N323" s="77"/>
      <c r="P323" s="107"/>
      <c r="Q323" s="41"/>
      <c r="R323" s="41"/>
      <c r="S323" s="71"/>
      <c r="T323" s="108"/>
      <c r="V323" s="125">
        <f>9088.65+8.18</f>
        <v>9096.83</v>
      </c>
      <c r="W323" s="71">
        <v>1774.06</v>
      </c>
      <c r="X323" s="42">
        <f t="shared" si="111"/>
        <v>9096.83</v>
      </c>
      <c r="Y323" s="115">
        <f t="shared" si="112"/>
        <v>1774.06</v>
      </c>
      <c r="AA323" s="120">
        <f t="shared" si="113"/>
        <v>10870.89</v>
      </c>
      <c r="AB323" s="42">
        <f t="shared" si="114"/>
        <v>0</v>
      </c>
      <c r="AC323" s="42">
        <f t="shared" si="115"/>
        <v>10870.89</v>
      </c>
      <c r="AD323" s="121">
        <f t="shared" si="116"/>
        <v>100</v>
      </c>
    </row>
    <row r="324" spans="2:30" x14ac:dyDescent="0.2">
      <c r="B324" s="2">
        <v>316</v>
      </c>
      <c r="E324" s="156">
        <v>51</v>
      </c>
      <c r="F324" s="3">
        <v>672</v>
      </c>
      <c r="G324" s="158" t="s">
        <v>329</v>
      </c>
      <c r="H324" s="8" t="s">
        <v>18</v>
      </c>
      <c r="I324" s="3" t="s">
        <v>159</v>
      </c>
      <c r="J324" s="8"/>
      <c r="K324" s="12" t="s">
        <v>160</v>
      </c>
      <c r="L324" s="99"/>
      <c r="M324" s="40"/>
      <c r="N324" s="77"/>
      <c r="P324" s="107"/>
      <c r="Q324" s="41"/>
      <c r="R324" s="41"/>
      <c r="S324" s="71"/>
      <c r="T324" s="108"/>
      <c r="V324" s="125">
        <v>0</v>
      </c>
      <c r="W324" s="71">
        <v>0</v>
      </c>
      <c r="X324" s="42">
        <f t="shared" si="111"/>
        <v>0</v>
      </c>
      <c r="Y324" s="115">
        <f t="shared" si="112"/>
        <v>0</v>
      </c>
      <c r="AA324" s="120">
        <f t="shared" si="113"/>
        <v>0</v>
      </c>
      <c r="AB324" s="42">
        <f t="shared" si="114"/>
        <v>0</v>
      </c>
      <c r="AC324" s="42">
        <f t="shared" si="115"/>
        <v>0</v>
      </c>
      <c r="AD324" s="121" t="e">
        <f t="shared" si="116"/>
        <v>#DIV/0!</v>
      </c>
    </row>
    <row r="325" spans="2:30" x14ac:dyDescent="0.2">
      <c r="B325" s="2">
        <v>317</v>
      </c>
      <c r="C325" s="1">
        <v>6</v>
      </c>
      <c r="D325" s="155">
        <v>43206</v>
      </c>
      <c r="E325" s="156">
        <v>51</v>
      </c>
      <c r="F325" s="3">
        <v>673</v>
      </c>
      <c r="G325" s="158" t="s">
        <v>330</v>
      </c>
      <c r="H325" s="8" t="s">
        <v>28</v>
      </c>
      <c r="I325" s="3" t="s">
        <v>23</v>
      </c>
      <c r="J325" s="8"/>
      <c r="K325" s="12" t="s">
        <v>8</v>
      </c>
      <c r="L325" s="99"/>
      <c r="M325" s="40"/>
      <c r="N325" s="77"/>
      <c r="P325" s="107"/>
      <c r="Q325" s="41"/>
      <c r="R325" s="41"/>
      <c r="S325" s="71"/>
      <c r="T325" s="108"/>
      <c r="V325" s="125">
        <f>9088.65+8.18</f>
        <v>9096.83</v>
      </c>
      <c r="W325" s="71">
        <v>1774.06</v>
      </c>
      <c r="X325" s="42">
        <f t="shared" si="111"/>
        <v>9096.83</v>
      </c>
      <c r="Y325" s="115">
        <f t="shared" si="112"/>
        <v>1774.06</v>
      </c>
      <c r="AA325" s="120">
        <f t="shared" si="113"/>
        <v>10870.89</v>
      </c>
      <c r="AB325" s="42">
        <f t="shared" si="114"/>
        <v>0</v>
      </c>
      <c r="AC325" s="42">
        <f t="shared" si="115"/>
        <v>10870.89</v>
      </c>
      <c r="AD325" s="121">
        <f t="shared" si="116"/>
        <v>100</v>
      </c>
    </row>
    <row r="326" spans="2:30" x14ac:dyDescent="0.2">
      <c r="B326" s="2">
        <v>318</v>
      </c>
      <c r="C326" s="1">
        <v>7</v>
      </c>
      <c r="D326" s="155">
        <v>43206</v>
      </c>
      <c r="E326" s="156">
        <v>51</v>
      </c>
      <c r="F326" s="3">
        <v>674</v>
      </c>
      <c r="G326" s="158" t="s">
        <v>331</v>
      </c>
      <c r="H326" s="8" t="s">
        <v>18</v>
      </c>
      <c r="I326" s="3" t="s">
        <v>7</v>
      </c>
      <c r="J326" s="8"/>
      <c r="K326" s="12" t="s">
        <v>8</v>
      </c>
      <c r="L326" s="99"/>
      <c r="M326" s="40"/>
      <c r="N326" s="77"/>
      <c r="P326" s="107"/>
      <c r="Q326" s="41"/>
      <c r="R326" s="41"/>
      <c r="S326" s="71"/>
      <c r="T326" s="108"/>
      <c r="V326" s="125">
        <f>8554.65+8.18</f>
        <v>8562.83</v>
      </c>
      <c r="W326" s="71">
        <v>1774.06</v>
      </c>
      <c r="X326" s="42">
        <f t="shared" si="111"/>
        <v>8562.83</v>
      </c>
      <c r="Y326" s="115">
        <f t="shared" si="112"/>
        <v>1774.06</v>
      </c>
      <c r="AA326" s="120">
        <f t="shared" si="113"/>
        <v>10336.89</v>
      </c>
      <c r="AB326" s="42">
        <f t="shared" si="114"/>
        <v>0</v>
      </c>
      <c r="AC326" s="42">
        <f t="shared" si="115"/>
        <v>10336.89</v>
      </c>
      <c r="AD326" s="121">
        <f t="shared" si="116"/>
        <v>100</v>
      </c>
    </row>
    <row r="327" spans="2:30" x14ac:dyDescent="0.2">
      <c r="B327" s="2">
        <v>319</v>
      </c>
      <c r="C327" s="1">
        <v>8</v>
      </c>
      <c r="D327" s="155">
        <v>43206</v>
      </c>
      <c r="E327" s="156">
        <v>51</v>
      </c>
      <c r="F327" s="3">
        <v>675</v>
      </c>
      <c r="G327" s="158" t="s">
        <v>332</v>
      </c>
      <c r="H327" s="8" t="s">
        <v>18</v>
      </c>
      <c r="I327" s="3" t="s">
        <v>7</v>
      </c>
      <c r="J327" s="8"/>
      <c r="K327" s="12" t="s">
        <v>8</v>
      </c>
      <c r="L327" s="99"/>
      <c r="M327" s="40"/>
      <c r="N327" s="77"/>
      <c r="P327" s="107"/>
      <c r="Q327" s="41"/>
      <c r="R327" s="41"/>
      <c r="S327" s="71"/>
      <c r="T327" s="108"/>
      <c r="V327" s="125">
        <f>8554.65+8.18</f>
        <v>8562.83</v>
      </c>
      <c r="W327" s="71">
        <v>1774.06</v>
      </c>
      <c r="X327" s="42">
        <f t="shared" si="111"/>
        <v>8562.83</v>
      </c>
      <c r="Y327" s="115">
        <f t="shared" si="112"/>
        <v>1774.06</v>
      </c>
      <c r="AA327" s="120">
        <f t="shared" si="113"/>
        <v>10336.89</v>
      </c>
      <c r="AB327" s="42">
        <f t="shared" si="114"/>
        <v>0</v>
      </c>
      <c r="AC327" s="42">
        <f t="shared" si="115"/>
        <v>10336.89</v>
      </c>
      <c r="AD327" s="121">
        <f t="shared" si="116"/>
        <v>100</v>
      </c>
    </row>
    <row r="328" spans="2:30" x14ac:dyDescent="0.2">
      <c r="B328" s="2">
        <v>320</v>
      </c>
      <c r="C328" s="1">
        <v>9</v>
      </c>
      <c r="D328" s="155">
        <v>43206</v>
      </c>
      <c r="E328" s="156">
        <v>51</v>
      </c>
      <c r="F328" s="3">
        <v>676</v>
      </c>
      <c r="G328" s="158" t="s">
        <v>333</v>
      </c>
      <c r="H328" s="8" t="s">
        <v>28</v>
      </c>
      <c r="I328" s="3" t="s">
        <v>23</v>
      </c>
      <c r="J328" s="8"/>
      <c r="K328" s="12" t="s">
        <v>8</v>
      </c>
      <c r="L328" s="99"/>
      <c r="M328" s="40"/>
      <c r="N328" s="77"/>
      <c r="P328" s="107"/>
      <c r="Q328" s="41"/>
      <c r="R328" s="41"/>
      <c r="S328" s="71"/>
      <c r="T328" s="108"/>
      <c r="V328" s="125">
        <f>9088.65+8.18</f>
        <v>9096.83</v>
      </c>
      <c r="W328" s="71">
        <v>1774.06</v>
      </c>
      <c r="X328" s="42">
        <f t="shared" si="111"/>
        <v>9096.83</v>
      </c>
      <c r="Y328" s="115">
        <f t="shared" si="112"/>
        <v>1774.06</v>
      </c>
      <c r="AA328" s="120">
        <f t="shared" si="113"/>
        <v>10870.89</v>
      </c>
      <c r="AB328" s="42">
        <f t="shared" si="114"/>
        <v>0</v>
      </c>
      <c r="AC328" s="42">
        <f t="shared" si="115"/>
        <v>10870.89</v>
      </c>
      <c r="AD328" s="121">
        <f t="shared" si="116"/>
        <v>100</v>
      </c>
    </row>
    <row r="329" spans="2:30" x14ac:dyDescent="0.2">
      <c r="B329" s="2">
        <v>321</v>
      </c>
      <c r="C329" s="1">
        <v>10</v>
      </c>
      <c r="D329" s="155">
        <v>43206</v>
      </c>
      <c r="E329" s="156">
        <v>51</v>
      </c>
      <c r="F329" s="3">
        <v>677</v>
      </c>
      <c r="G329" s="158" t="s">
        <v>334</v>
      </c>
      <c r="H329" s="8" t="s">
        <v>18</v>
      </c>
      <c r="I329" s="3" t="s">
        <v>7</v>
      </c>
      <c r="J329" s="8"/>
      <c r="K329" s="12" t="s">
        <v>8</v>
      </c>
      <c r="L329" s="99"/>
      <c r="M329" s="40"/>
      <c r="N329" s="77"/>
      <c r="P329" s="107"/>
      <c r="Q329" s="41"/>
      <c r="R329" s="41"/>
      <c r="S329" s="71"/>
      <c r="T329" s="108"/>
      <c r="V329" s="125">
        <f>8554.65+8.18</f>
        <v>8562.83</v>
      </c>
      <c r="W329" s="71">
        <v>1774.06</v>
      </c>
      <c r="X329" s="42">
        <f t="shared" si="111"/>
        <v>8562.83</v>
      </c>
      <c r="Y329" s="115">
        <f t="shared" si="112"/>
        <v>1774.06</v>
      </c>
      <c r="AA329" s="120">
        <f t="shared" si="113"/>
        <v>10336.89</v>
      </c>
      <c r="AB329" s="42">
        <f t="shared" si="114"/>
        <v>0</v>
      </c>
      <c r="AC329" s="42">
        <f t="shared" si="115"/>
        <v>10336.89</v>
      </c>
      <c r="AD329" s="121">
        <f t="shared" si="116"/>
        <v>100</v>
      </c>
    </row>
    <row r="330" spans="2:30" x14ac:dyDescent="0.2">
      <c r="B330" s="2">
        <v>322</v>
      </c>
      <c r="C330" s="1">
        <v>11</v>
      </c>
      <c r="D330" s="155">
        <v>43206</v>
      </c>
      <c r="E330" s="156">
        <v>51</v>
      </c>
      <c r="F330" s="3">
        <v>678</v>
      </c>
      <c r="G330" s="158" t="s">
        <v>335</v>
      </c>
      <c r="H330" s="8" t="s">
        <v>28</v>
      </c>
      <c r="I330" s="3" t="s">
        <v>26</v>
      </c>
      <c r="J330" s="8"/>
      <c r="K330" s="12" t="s">
        <v>8</v>
      </c>
      <c r="L330" s="99"/>
      <c r="M330" s="40"/>
      <c r="N330" s="77"/>
      <c r="P330" s="107"/>
      <c r="Q330" s="41"/>
      <c r="R330" s="41"/>
      <c r="S330" s="71"/>
      <c r="T330" s="108"/>
      <c r="V330" s="125">
        <f>9088.65+8.18</f>
        <v>9096.83</v>
      </c>
      <c r="W330" s="71">
        <v>1774.06</v>
      </c>
      <c r="X330" s="42">
        <f t="shared" si="111"/>
        <v>9096.83</v>
      </c>
      <c r="Y330" s="115">
        <f t="shared" si="112"/>
        <v>1774.06</v>
      </c>
      <c r="AA330" s="120">
        <f t="shared" si="113"/>
        <v>10870.89</v>
      </c>
      <c r="AB330" s="42">
        <f t="shared" si="114"/>
        <v>0</v>
      </c>
      <c r="AC330" s="42">
        <f t="shared" si="115"/>
        <v>10870.89</v>
      </c>
      <c r="AD330" s="121">
        <f t="shared" si="116"/>
        <v>100</v>
      </c>
    </row>
    <row r="331" spans="2:30" x14ac:dyDescent="0.2">
      <c r="B331" s="2">
        <v>323</v>
      </c>
      <c r="C331" s="1">
        <v>12</v>
      </c>
      <c r="D331" s="155">
        <v>43206</v>
      </c>
      <c r="E331" s="156">
        <v>13</v>
      </c>
      <c r="F331" s="3">
        <v>139</v>
      </c>
      <c r="G331" s="158" t="s">
        <v>336</v>
      </c>
      <c r="H331" s="8" t="s">
        <v>30</v>
      </c>
      <c r="I331" s="3" t="s">
        <v>7</v>
      </c>
      <c r="J331" s="8"/>
      <c r="K331" s="12" t="s">
        <v>8</v>
      </c>
      <c r="L331" s="99"/>
      <c r="M331" s="40"/>
      <c r="N331" s="77"/>
      <c r="P331" s="107"/>
      <c r="Q331" s="41"/>
      <c r="R331" s="41"/>
      <c r="S331" s="71"/>
      <c r="T331" s="108"/>
      <c r="V331" s="125">
        <f>7848.65+8.18</f>
        <v>7856.83</v>
      </c>
      <c r="W331" s="71">
        <v>1774.06</v>
      </c>
      <c r="X331" s="42">
        <f t="shared" si="111"/>
        <v>7856.83</v>
      </c>
      <c r="Y331" s="115">
        <f t="shared" si="112"/>
        <v>1774.06</v>
      </c>
      <c r="AA331" s="120">
        <f t="shared" si="113"/>
        <v>9630.89</v>
      </c>
      <c r="AB331" s="42">
        <f t="shared" si="114"/>
        <v>0</v>
      </c>
      <c r="AC331" s="42">
        <f t="shared" si="115"/>
        <v>9630.89</v>
      </c>
      <c r="AD331" s="121">
        <f t="shared" si="116"/>
        <v>100</v>
      </c>
    </row>
    <row r="332" spans="2:30" x14ac:dyDescent="0.2">
      <c r="B332" s="2">
        <v>324</v>
      </c>
      <c r="E332" s="156">
        <v>13</v>
      </c>
      <c r="F332" s="3">
        <v>140</v>
      </c>
      <c r="G332" s="158" t="s">
        <v>337</v>
      </c>
      <c r="H332" s="8" t="s">
        <v>30</v>
      </c>
      <c r="I332" s="3" t="s">
        <v>159</v>
      </c>
      <c r="J332" s="8"/>
      <c r="K332" s="12" t="s">
        <v>160</v>
      </c>
      <c r="L332" s="99"/>
      <c r="M332" s="40"/>
      <c r="N332" s="77"/>
      <c r="P332" s="107"/>
      <c r="Q332" s="41"/>
      <c r="R332" s="41"/>
      <c r="S332" s="71"/>
      <c r="T332" s="108"/>
      <c r="V332" s="125">
        <v>0</v>
      </c>
      <c r="W332" s="71">
        <v>0</v>
      </c>
      <c r="X332" s="42">
        <f t="shared" si="111"/>
        <v>0</v>
      </c>
      <c r="Y332" s="115">
        <f t="shared" si="112"/>
        <v>0</v>
      </c>
      <c r="AA332" s="120">
        <f t="shared" si="113"/>
        <v>0</v>
      </c>
      <c r="AB332" s="42">
        <f t="shared" si="114"/>
        <v>0</v>
      </c>
      <c r="AC332" s="42">
        <f t="shared" si="115"/>
        <v>0</v>
      </c>
      <c r="AD332" s="121" t="e">
        <f t="shared" si="116"/>
        <v>#DIV/0!</v>
      </c>
    </row>
    <row r="333" spans="2:30" x14ac:dyDescent="0.2">
      <c r="B333" s="2">
        <v>325</v>
      </c>
      <c r="C333" s="1">
        <v>13</v>
      </c>
      <c r="D333" s="155">
        <v>43206</v>
      </c>
      <c r="E333" s="156">
        <v>13</v>
      </c>
      <c r="F333" s="3">
        <v>141</v>
      </c>
      <c r="G333" s="158" t="s">
        <v>338</v>
      </c>
      <c r="H333" s="8" t="s">
        <v>30</v>
      </c>
      <c r="I333" s="3" t="s">
        <v>7</v>
      </c>
      <c r="J333" s="8"/>
      <c r="K333" s="12" t="s">
        <v>8</v>
      </c>
      <c r="L333" s="99"/>
      <c r="M333" s="40"/>
      <c r="N333" s="77"/>
      <c r="P333" s="107"/>
      <c r="Q333" s="41"/>
      <c r="R333" s="41"/>
      <c r="S333" s="71"/>
      <c r="T333" s="108"/>
      <c r="V333" s="125">
        <f>7848.65+8.18</f>
        <v>7856.83</v>
      </c>
      <c r="W333" s="71">
        <v>1774.06</v>
      </c>
      <c r="X333" s="42">
        <f t="shared" si="111"/>
        <v>7856.83</v>
      </c>
      <c r="Y333" s="115">
        <f t="shared" si="112"/>
        <v>1774.06</v>
      </c>
      <c r="AA333" s="120">
        <f t="shared" si="113"/>
        <v>9630.89</v>
      </c>
      <c r="AB333" s="42">
        <f t="shared" si="114"/>
        <v>0</v>
      </c>
      <c r="AC333" s="42">
        <f t="shared" si="115"/>
        <v>9630.89</v>
      </c>
      <c r="AD333" s="121">
        <f t="shared" si="116"/>
        <v>100</v>
      </c>
    </row>
    <row r="334" spans="2:30" x14ac:dyDescent="0.2">
      <c r="B334" s="2">
        <v>326</v>
      </c>
      <c r="C334" s="1">
        <v>14</v>
      </c>
      <c r="D334" s="155">
        <v>43206</v>
      </c>
      <c r="E334" s="156">
        <v>13</v>
      </c>
      <c r="F334" s="3">
        <v>142</v>
      </c>
      <c r="G334" s="158" t="s">
        <v>339</v>
      </c>
      <c r="H334" s="8" t="s">
        <v>30</v>
      </c>
      <c r="I334" s="3" t="s">
        <v>7</v>
      </c>
      <c r="J334" s="8"/>
      <c r="K334" s="12" t="s">
        <v>8</v>
      </c>
      <c r="L334" s="99"/>
      <c r="M334" s="40"/>
      <c r="N334" s="77"/>
      <c r="P334" s="107"/>
      <c r="Q334" s="41"/>
      <c r="R334" s="41"/>
      <c r="S334" s="71"/>
      <c r="T334" s="108"/>
      <c r="V334" s="125">
        <f>7848.65+8.18</f>
        <v>7856.83</v>
      </c>
      <c r="W334" s="71">
        <v>1774.06</v>
      </c>
      <c r="X334" s="42">
        <f t="shared" si="111"/>
        <v>7856.83</v>
      </c>
      <c r="Y334" s="115">
        <f t="shared" si="112"/>
        <v>1774.06</v>
      </c>
      <c r="AA334" s="120">
        <f t="shared" si="113"/>
        <v>9630.89</v>
      </c>
      <c r="AB334" s="42">
        <f t="shared" si="114"/>
        <v>0</v>
      </c>
      <c r="AC334" s="42">
        <f t="shared" si="115"/>
        <v>9630.89</v>
      </c>
      <c r="AD334" s="121">
        <f t="shared" si="116"/>
        <v>100</v>
      </c>
    </row>
    <row r="335" spans="2:30" x14ac:dyDescent="0.2">
      <c r="B335" s="2">
        <v>327</v>
      </c>
      <c r="C335" s="1">
        <v>15</v>
      </c>
      <c r="D335" s="155">
        <v>43206</v>
      </c>
      <c r="E335" s="156">
        <v>13</v>
      </c>
      <c r="F335" s="3">
        <v>143</v>
      </c>
      <c r="G335" s="158" t="s">
        <v>340</v>
      </c>
      <c r="H335" s="8" t="s">
        <v>242</v>
      </c>
      <c r="I335" s="3" t="s">
        <v>7</v>
      </c>
      <c r="J335" s="8"/>
      <c r="K335" s="12" t="s">
        <v>8</v>
      </c>
      <c r="L335" s="99"/>
      <c r="M335" s="40"/>
      <c r="N335" s="77"/>
      <c r="P335" s="107"/>
      <c r="Q335" s="41"/>
      <c r="R335" s="41"/>
      <c r="S335" s="71"/>
      <c r="T335" s="108"/>
      <c r="V335" s="125">
        <f>8744.65+8.18</f>
        <v>8752.83</v>
      </c>
      <c r="W335" s="71">
        <v>1929.21</v>
      </c>
      <c r="X335" s="42">
        <f t="shared" si="111"/>
        <v>8752.83</v>
      </c>
      <c r="Y335" s="115">
        <f t="shared" si="112"/>
        <v>1929.21</v>
      </c>
      <c r="AA335" s="120">
        <f t="shared" si="113"/>
        <v>10682.04</v>
      </c>
      <c r="AB335" s="42">
        <f t="shared" si="114"/>
        <v>0</v>
      </c>
      <c r="AC335" s="42">
        <f t="shared" si="115"/>
        <v>10682.04</v>
      </c>
      <c r="AD335" s="121">
        <f t="shared" si="116"/>
        <v>100</v>
      </c>
    </row>
    <row r="336" spans="2:30" x14ac:dyDescent="0.2">
      <c r="B336" s="2">
        <v>328</v>
      </c>
      <c r="C336" s="1">
        <v>16</v>
      </c>
      <c r="D336" s="155">
        <v>43206</v>
      </c>
      <c r="E336" s="156">
        <v>13</v>
      </c>
      <c r="F336" s="3">
        <v>146</v>
      </c>
      <c r="G336" s="158" t="s">
        <v>341</v>
      </c>
      <c r="H336" s="8" t="s">
        <v>242</v>
      </c>
      <c r="I336" s="3" t="s">
        <v>7</v>
      </c>
      <c r="J336" s="8"/>
      <c r="K336" s="12" t="s">
        <v>8</v>
      </c>
      <c r="L336" s="99"/>
      <c r="M336" s="40"/>
      <c r="N336" s="77"/>
      <c r="P336" s="107"/>
      <c r="Q336" s="41"/>
      <c r="R336" s="41"/>
      <c r="S336" s="71"/>
      <c r="T336" s="108"/>
      <c r="V336" s="125">
        <f>8744.65+8.18</f>
        <v>8752.83</v>
      </c>
      <c r="W336" s="71">
        <v>1929.21</v>
      </c>
      <c r="X336" s="42">
        <f t="shared" si="111"/>
        <v>8752.83</v>
      </c>
      <c r="Y336" s="115">
        <f t="shared" si="112"/>
        <v>1929.21</v>
      </c>
      <c r="AA336" s="120">
        <f t="shared" si="113"/>
        <v>10682.04</v>
      </c>
      <c r="AB336" s="42">
        <f t="shared" si="114"/>
        <v>0</v>
      </c>
      <c r="AC336" s="42">
        <f t="shared" si="115"/>
        <v>10682.04</v>
      </c>
      <c r="AD336" s="121">
        <f t="shared" si="116"/>
        <v>100</v>
      </c>
    </row>
    <row r="337" spans="2:30" x14ac:dyDescent="0.2">
      <c r="B337" s="2">
        <v>329</v>
      </c>
      <c r="D337" s="155"/>
      <c r="E337" s="156"/>
      <c r="F337" s="3"/>
      <c r="G337" s="158"/>
      <c r="H337" s="8"/>
      <c r="I337" s="3"/>
      <c r="J337" s="8"/>
      <c r="K337" s="12"/>
      <c r="L337" s="99"/>
      <c r="M337" s="40"/>
      <c r="N337" s="77"/>
      <c r="P337" s="107"/>
      <c r="Q337" s="41"/>
      <c r="R337" s="41"/>
      <c r="S337" s="71"/>
      <c r="T337" s="108"/>
      <c r="V337" s="125"/>
      <c r="W337" s="71"/>
      <c r="X337" s="42"/>
      <c r="Y337" s="115"/>
      <c r="AA337" s="120"/>
      <c r="AB337" s="42"/>
      <c r="AC337" s="42"/>
      <c r="AD337" s="121"/>
    </row>
    <row r="338" spans="2:30" x14ac:dyDescent="0.2">
      <c r="B338" s="2">
        <v>330</v>
      </c>
      <c r="C338" s="1">
        <v>1</v>
      </c>
      <c r="D338" s="155">
        <v>43213</v>
      </c>
      <c r="E338" s="156">
        <v>13</v>
      </c>
      <c r="F338" s="3">
        <v>151</v>
      </c>
      <c r="G338" s="158" t="s">
        <v>342</v>
      </c>
      <c r="H338" s="8" t="s">
        <v>242</v>
      </c>
      <c r="I338" s="3" t="s">
        <v>7</v>
      </c>
      <c r="J338" s="8"/>
      <c r="K338" s="12" t="s">
        <v>8</v>
      </c>
      <c r="L338" s="99"/>
      <c r="M338" s="40"/>
      <c r="N338" s="77"/>
      <c r="P338" s="107"/>
      <c r="Q338" s="41"/>
      <c r="R338" s="41"/>
      <c r="S338" s="71"/>
      <c r="T338" s="108"/>
      <c r="V338" s="125">
        <f>8744.65+8.18</f>
        <v>8752.83</v>
      </c>
      <c r="W338" s="71">
        <v>1929.21</v>
      </c>
      <c r="X338" s="42">
        <f t="shared" ref="X338:X354" si="117">V338-S338</f>
        <v>8752.83</v>
      </c>
      <c r="Y338" s="115">
        <f t="shared" ref="Y338:Y354" si="118">W338-T338</f>
        <v>1929.21</v>
      </c>
      <c r="AA338" s="120">
        <f t="shared" ref="AA338:AA354" si="119">V338+W338</f>
        <v>10682.04</v>
      </c>
      <c r="AB338" s="42">
        <f t="shared" ref="AB338:AB354" si="120">(S338+T338)</f>
        <v>0</v>
      </c>
      <c r="AC338" s="42">
        <f t="shared" ref="AC338:AC354" si="121">AA338-AB338</f>
        <v>10682.04</v>
      </c>
      <c r="AD338" s="121">
        <f t="shared" ref="AD338:AD354" si="122">AC338/AA338*100</f>
        <v>100</v>
      </c>
    </row>
    <row r="339" spans="2:30" x14ac:dyDescent="0.2">
      <c r="B339" s="2">
        <v>331</v>
      </c>
      <c r="C339" s="1">
        <v>2</v>
      </c>
      <c r="D339" s="155">
        <v>43213</v>
      </c>
      <c r="E339" s="156">
        <v>13</v>
      </c>
      <c r="F339" s="3">
        <v>154</v>
      </c>
      <c r="G339" s="158" t="s">
        <v>343</v>
      </c>
      <c r="H339" s="8" t="s">
        <v>242</v>
      </c>
      <c r="I339" s="3" t="s">
        <v>7</v>
      </c>
      <c r="J339" s="8"/>
      <c r="K339" s="12" t="s">
        <v>8</v>
      </c>
      <c r="L339" s="99"/>
      <c r="M339" s="40"/>
      <c r="N339" s="77"/>
      <c r="P339" s="107"/>
      <c r="Q339" s="41"/>
      <c r="R339" s="41"/>
      <c r="S339" s="71"/>
      <c r="T339" s="108"/>
      <c r="V339" s="125">
        <f>8744.65+8.18</f>
        <v>8752.83</v>
      </c>
      <c r="W339" s="71">
        <v>1929.21</v>
      </c>
      <c r="X339" s="42">
        <f t="shared" si="117"/>
        <v>8752.83</v>
      </c>
      <c r="Y339" s="115">
        <f t="shared" si="118"/>
        <v>1929.21</v>
      </c>
      <c r="AA339" s="120">
        <f t="shared" si="119"/>
        <v>10682.04</v>
      </c>
      <c r="AB339" s="42">
        <f t="shared" si="120"/>
        <v>0</v>
      </c>
      <c r="AC339" s="42">
        <f t="shared" si="121"/>
        <v>10682.04</v>
      </c>
      <c r="AD339" s="121">
        <f t="shared" si="122"/>
        <v>100</v>
      </c>
    </row>
    <row r="340" spans="2:30" x14ac:dyDescent="0.2">
      <c r="B340" s="2">
        <v>332</v>
      </c>
      <c r="C340" s="1">
        <v>3</v>
      </c>
      <c r="D340" s="155">
        <v>43213</v>
      </c>
      <c r="E340" s="156">
        <v>13</v>
      </c>
      <c r="F340" s="3">
        <v>155</v>
      </c>
      <c r="G340" s="158" t="s">
        <v>344</v>
      </c>
      <c r="H340" s="8" t="s">
        <v>30</v>
      </c>
      <c r="I340" s="3" t="s">
        <v>7</v>
      </c>
      <c r="J340" s="8"/>
      <c r="K340" s="12" t="s">
        <v>8</v>
      </c>
      <c r="L340" s="99"/>
      <c r="M340" s="40"/>
      <c r="N340" s="77"/>
      <c r="P340" s="107"/>
      <c r="Q340" s="41"/>
      <c r="R340" s="41"/>
      <c r="S340" s="71"/>
      <c r="T340" s="108"/>
      <c r="V340" s="125">
        <f>7848.65+8.18</f>
        <v>7856.83</v>
      </c>
      <c r="W340" s="71">
        <v>1774.06</v>
      </c>
      <c r="X340" s="42">
        <f t="shared" si="117"/>
        <v>7856.83</v>
      </c>
      <c r="Y340" s="115">
        <f t="shared" si="118"/>
        <v>1774.06</v>
      </c>
      <c r="AA340" s="120">
        <f t="shared" si="119"/>
        <v>9630.89</v>
      </c>
      <c r="AB340" s="42">
        <f t="shared" si="120"/>
        <v>0</v>
      </c>
      <c r="AC340" s="42">
        <f t="shared" si="121"/>
        <v>9630.89</v>
      </c>
      <c r="AD340" s="121">
        <f t="shared" si="122"/>
        <v>100</v>
      </c>
    </row>
    <row r="341" spans="2:30" x14ac:dyDescent="0.2">
      <c r="B341" s="2">
        <v>333</v>
      </c>
      <c r="C341" s="1">
        <v>4</v>
      </c>
      <c r="D341" s="155">
        <v>43213</v>
      </c>
      <c r="E341" s="156">
        <v>13</v>
      </c>
      <c r="F341" s="3">
        <v>156</v>
      </c>
      <c r="G341" s="158" t="s">
        <v>345</v>
      </c>
      <c r="H341" s="8" t="s">
        <v>30</v>
      </c>
      <c r="I341" s="3" t="s">
        <v>7</v>
      </c>
      <c r="J341" s="8"/>
      <c r="K341" s="12" t="s">
        <v>8</v>
      </c>
      <c r="L341" s="99"/>
      <c r="M341" s="40"/>
      <c r="N341" s="77"/>
      <c r="P341" s="107"/>
      <c r="Q341" s="41"/>
      <c r="R341" s="41"/>
      <c r="S341" s="71"/>
      <c r="T341" s="108"/>
      <c r="V341" s="125">
        <f>7848.65+8.18</f>
        <v>7856.83</v>
      </c>
      <c r="W341" s="71">
        <v>1774.06</v>
      </c>
      <c r="X341" s="42">
        <f t="shared" si="117"/>
        <v>7856.83</v>
      </c>
      <c r="Y341" s="115">
        <f t="shared" si="118"/>
        <v>1774.06</v>
      </c>
      <c r="AA341" s="120">
        <f t="shared" si="119"/>
        <v>9630.89</v>
      </c>
      <c r="AB341" s="42">
        <f t="shared" si="120"/>
        <v>0</v>
      </c>
      <c r="AC341" s="42">
        <f t="shared" si="121"/>
        <v>9630.89</v>
      </c>
      <c r="AD341" s="121">
        <f t="shared" si="122"/>
        <v>100</v>
      </c>
    </row>
    <row r="342" spans="2:30" x14ac:dyDescent="0.2">
      <c r="B342" s="2">
        <v>334</v>
      </c>
      <c r="C342" s="1">
        <v>5</v>
      </c>
      <c r="D342" s="155">
        <v>43213</v>
      </c>
      <c r="E342" s="156">
        <v>13</v>
      </c>
      <c r="F342" s="3">
        <v>157</v>
      </c>
      <c r="G342" s="158" t="s">
        <v>346</v>
      </c>
      <c r="H342" s="8" t="s">
        <v>30</v>
      </c>
      <c r="I342" s="3" t="s">
        <v>7</v>
      </c>
      <c r="J342" s="8"/>
      <c r="K342" s="12" t="s">
        <v>8</v>
      </c>
      <c r="L342" s="99"/>
      <c r="M342" s="40"/>
      <c r="N342" s="77"/>
      <c r="P342" s="107"/>
      <c r="Q342" s="41"/>
      <c r="R342" s="41"/>
      <c r="S342" s="71"/>
      <c r="T342" s="108"/>
      <c r="V342" s="125">
        <f>7848.65+8.18</f>
        <v>7856.83</v>
      </c>
      <c r="W342" s="71">
        <v>1774.06</v>
      </c>
      <c r="X342" s="42">
        <f t="shared" si="117"/>
        <v>7856.83</v>
      </c>
      <c r="Y342" s="115">
        <f t="shared" si="118"/>
        <v>1774.06</v>
      </c>
      <c r="AA342" s="120">
        <f t="shared" si="119"/>
        <v>9630.89</v>
      </c>
      <c r="AB342" s="42">
        <f t="shared" si="120"/>
        <v>0</v>
      </c>
      <c r="AC342" s="42">
        <f t="shared" si="121"/>
        <v>9630.89</v>
      </c>
      <c r="AD342" s="121">
        <f t="shared" si="122"/>
        <v>100</v>
      </c>
    </row>
    <row r="343" spans="2:30" x14ac:dyDescent="0.2">
      <c r="B343" s="2">
        <v>335</v>
      </c>
      <c r="C343" s="1">
        <v>6</v>
      </c>
      <c r="D343" s="155">
        <v>43213</v>
      </c>
      <c r="E343" s="156">
        <v>13</v>
      </c>
      <c r="F343" s="3">
        <v>158</v>
      </c>
      <c r="G343" s="158" t="s">
        <v>347</v>
      </c>
      <c r="H343" s="8" t="s">
        <v>30</v>
      </c>
      <c r="I343" s="3" t="s">
        <v>7</v>
      </c>
      <c r="J343" s="8"/>
      <c r="K343" s="12" t="s">
        <v>8</v>
      </c>
      <c r="L343" s="99"/>
      <c r="M343" s="40"/>
      <c r="N343" s="77"/>
      <c r="P343" s="107"/>
      <c r="Q343" s="41"/>
      <c r="R343" s="41"/>
      <c r="S343" s="71"/>
      <c r="T343" s="108"/>
      <c r="V343" s="125">
        <f>7848.65+8.18</f>
        <v>7856.83</v>
      </c>
      <c r="W343" s="71">
        <v>1774.06</v>
      </c>
      <c r="X343" s="42">
        <f t="shared" si="117"/>
        <v>7856.83</v>
      </c>
      <c r="Y343" s="115">
        <f t="shared" si="118"/>
        <v>1774.06</v>
      </c>
      <c r="AA343" s="120">
        <f t="shared" si="119"/>
        <v>9630.89</v>
      </c>
      <c r="AB343" s="42">
        <f t="shared" si="120"/>
        <v>0</v>
      </c>
      <c r="AC343" s="42">
        <f t="shared" si="121"/>
        <v>9630.89</v>
      </c>
      <c r="AD343" s="121">
        <f t="shared" si="122"/>
        <v>100</v>
      </c>
    </row>
    <row r="344" spans="2:30" x14ac:dyDescent="0.2">
      <c r="B344" s="2">
        <v>336</v>
      </c>
      <c r="C344" s="1">
        <v>7</v>
      </c>
      <c r="D344" s="155">
        <v>43213</v>
      </c>
      <c r="E344" s="156">
        <v>14</v>
      </c>
      <c r="F344" s="3">
        <v>167</v>
      </c>
      <c r="G344" s="158" t="s">
        <v>348</v>
      </c>
      <c r="H344" s="8" t="s">
        <v>20</v>
      </c>
      <c r="I344" s="3" t="s">
        <v>7</v>
      </c>
      <c r="J344" s="8"/>
      <c r="K344" s="12" t="s">
        <v>8</v>
      </c>
      <c r="L344" s="99"/>
      <c r="M344" s="40"/>
      <c r="N344" s="77"/>
      <c r="P344" s="107"/>
      <c r="Q344" s="41"/>
      <c r="R344" s="41"/>
      <c r="S344" s="71"/>
      <c r="T344" s="108"/>
      <c r="V344" s="125">
        <f>7543.65+8.18</f>
        <v>7551.83</v>
      </c>
      <c r="W344" s="71">
        <v>1774.06</v>
      </c>
      <c r="X344" s="42">
        <f t="shared" si="117"/>
        <v>7551.83</v>
      </c>
      <c r="Y344" s="115">
        <f t="shared" si="118"/>
        <v>1774.06</v>
      </c>
      <c r="AA344" s="120">
        <f t="shared" si="119"/>
        <v>9325.89</v>
      </c>
      <c r="AB344" s="42">
        <f t="shared" si="120"/>
        <v>0</v>
      </c>
      <c r="AC344" s="42">
        <f t="shared" si="121"/>
        <v>9325.89</v>
      </c>
      <c r="AD344" s="121">
        <f t="shared" si="122"/>
        <v>100</v>
      </c>
    </row>
    <row r="345" spans="2:30" x14ac:dyDescent="0.2">
      <c r="B345" s="2">
        <v>337</v>
      </c>
      <c r="C345" s="1">
        <v>8</v>
      </c>
      <c r="D345" s="155">
        <v>43213</v>
      </c>
      <c r="E345" s="156">
        <v>14</v>
      </c>
      <c r="F345" s="3">
        <v>170</v>
      </c>
      <c r="G345" s="158" t="s">
        <v>349</v>
      </c>
      <c r="H345" s="8" t="s">
        <v>20</v>
      </c>
      <c r="I345" s="3" t="s">
        <v>7</v>
      </c>
      <c r="J345" s="8"/>
      <c r="K345" s="12" t="s">
        <v>8</v>
      </c>
      <c r="L345" s="99"/>
      <c r="M345" s="40"/>
      <c r="N345" s="77"/>
      <c r="P345" s="107"/>
      <c r="Q345" s="41"/>
      <c r="R345" s="41"/>
      <c r="S345" s="71"/>
      <c r="T345" s="108"/>
      <c r="V345" s="125">
        <f>7543.65+8.18</f>
        <v>7551.83</v>
      </c>
      <c r="W345" s="71">
        <v>1774.06</v>
      </c>
      <c r="X345" s="42">
        <f t="shared" si="117"/>
        <v>7551.83</v>
      </c>
      <c r="Y345" s="115">
        <f t="shared" si="118"/>
        <v>1774.06</v>
      </c>
      <c r="AA345" s="120">
        <f t="shared" si="119"/>
        <v>9325.89</v>
      </c>
      <c r="AB345" s="42">
        <f t="shared" si="120"/>
        <v>0</v>
      </c>
      <c r="AC345" s="42">
        <f t="shared" si="121"/>
        <v>9325.89</v>
      </c>
      <c r="AD345" s="121">
        <f t="shared" si="122"/>
        <v>100</v>
      </c>
    </row>
    <row r="346" spans="2:30" x14ac:dyDescent="0.2">
      <c r="B346" s="2">
        <v>338</v>
      </c>
      <c r="C346" s="1">
        <v>9</v>
      </c>
      <c r="D346" s="155">
        <v>43213</v>
      </c>
      <c r="E346" s="156">
        <v>15</v>
      </c>
      <c r="F346" s="3">
        <v>181</v>
      </c>
      <c r="G346" s="158" t="s">
        <v>350</v>
      </c>
      <c r="H346" s="8" t="s">
        <v>12</v>
      </c>
      <c r="I346" s="3" t="s">
        <v>7</v>
      </c>
      <c r="J346" s="8"/>
      <c r="K346" s="12" t="s">
        <v>8</v>
      </c>
      <c r="L346" s="99"/>
      <c r="M346" s="40"/>
      <c r="N346" s="77"/>
      <c r="P346" s="107"/>
      <c r="Q346" s="41"/>
      <c r="R346" s="41"/>
      <c r="S346" s="71"/>
      <c r="T346" s="108"/>
      <c r="V346" s="125">
        <f>8470.65+8.18</f>
        <v>8478.83</v>
      </c>
      <c r="W346" s="71">
        <v>1774.06</v>
      </c>
      <c r="X346" s="42">
        <f t="shared" si="117"/>
        <v>8478.83</v>
      </c>
      <c r="Y346" s="115">
        <f t="shared" si="118"/>
        <v>1774.06</v>
      </c>
      <c r="AA346" s="120">
        <f t="shared" si="119"/>
        <v>10252.89</v>
      </c>
      <c r="AB346" s="42">
        <f t="shared" si="120"/>
        <v>0</v>
      </c>
      <c r="AC346" s="42">
        <f t="shared" si="121"/>
        <v>10252.89</v>
      </c>
      <c r="AD346" s="121">
        <f t="shared" si="122"/>
        <v>100</v>
      </c>
    </row>
    <row r="347" spans="2:30" x14ac:dyDescent="0.2">
      <c r="B347" s="2">
        <v>339</v>
      </c>
      <c r="C347" s="1">
        <v>10</v>
      </c>
      <c r="D347" s="155">
        <v>43213</v>
      </c>
      <c r="E347" s="156">
        <v>15</v>
      </c>
      <c r="F347" s="3">
        <v>182</v>
      </c>
      <c r="G347" s="158" t="s">
        <v>351</v>
      </c>
      <c r="H347" s="8" t="s">
        <v>12</v>
      </c>
      <c r="I347" s="3" t="s">
        <v>7</v>
      </c>
      <c r="J347" s="8"/>
      <c r="K347" s="12" t="s">
        <v>8</v>
      </c>
      <c r="L347" s="99"/>
      <c r="M347" s="40"/>
      <c r="N347" s="77"/>
      <c r="P347" s="107"/>
      <c r="Q347" s="41"/>
      <c r="R347" s="41"/>
      <c r="S347" s="71"/>
      <c r="T347" s="108"/>
      <c r="V347" s="125">
        <f>8470.65+8.18</f>
        <v>8478.83</v>
      </c>
      <c r="W347" s="71">
        <v>1774.06</v>
      </c>
      <c r="X347" s="42">
        <f t="shared" si="117"/>
        <v>8478.83</v>
      </c>
      <c r="Y347" s="115">
        <f t="shared" si="118"/>
        <v>1774.06</v>
      </c>
      <c r="AA347" s="120">
        <f t="shared" si="119"/>
        <v>10252.89</v>
      </c>
      <c r="AB347" s="42">
        <f t="shared" si="120"/>
        <v>0</v>
      </c>
      <c r="AC347" s="42">
        <f t="shared" si="121"/>
        <v>10252.89</v>
      </c>
      <c r="AD347" s="121">
        <f t="shared" si="122"/>
        <v>100</v>
      </c>
    </row>
    <row r="348" spans="2:30" x14ac:dyDescent="0.2">
      <c r="B348" s="2">
        <v>340</v>
      </c>
      <c r="C348" s="1">
        <v>11</v>
      </c>
      <c r="D348" s="155">
        <v>43213</v>
      </c>
      <c r="E348" s="156">
        <v>15</v>
      </c>
      <c r="F348" s="3">
        <v>183</v>
      </c>
      <c r="G348" s="158" t="s">
        <v>352</v>
      </c>
      <c r="H348" s="8" t="s">
        <v>12</v>
      </c>
      <c r="I348" s="3" t="s">
        <v>7</v>
      </c>
      <c r="J348" s="8"/>
      <c r="K348" s="12" t="s">
        <v>8</v>
      </c>
      <c r="L348" s="99"/>
      <c r="M348" s="40"/>
      <c r="N348" s="77"/>
      <c r="P348" s="107"/>
      <c r="Q348" s="41"/>
      <c r="R348" s="41"/>
      <c r="S348" s="71"/>
      <c r="T348" s="108"/>
      <c r="V348" s="125">
        <f>8470.65+8.18</f>
        <v>8478.83</v>
      </c>
      <c r="W348" s="71">
        <v>1774.06</v>
      </c>
      <c r="X348" s="42">
        <f t="shared" si="117"/>
        <v>8478.83</v>
      </c>
      <c r="Y348" s="115">
        <f t="shared" si="118"/>
        <v>1774.06</v>
      </c>
      <c r="AA348" s="120">
        <f t="shared" si="119"/>
        <v>10252.89</v>
      </c>
      <c r="AB348" s="42">
        <f t="shared" si="120"/>
        <v>0</v>
      </c>
      <c r="AC348" s="42">
        <f t="shared" si="121"/>
        <v>10252.89</v>
      </c>
      <c r="AD348" s="121">
        <f t="shared" si="122"/>
        <v>100</v>
      </c>
    </row>
    <row r="349" spans="2:30" x14ac:dyDescent="0.2">
      <c r="B349" s="2">
        <v>341</v>
      </c>
      <c r="C349" s="1">
        <v>12</v>
      </c>
      <c r="D349" s="155">
        <v>43213</v>
      </c>
      <c r="E349" s="156">
        <v>15</v>
      </c>
      <c r="F349" s="3">
        <v>184</v>
      </c>
      <c r="G349" s="158" t="s">
        <v>353</v>
      </c>
      <c r="H349" s="8" t="s">
        <v>12</v>
      </c>
      <c r="I349" s="3" t="s">
        <v>7</v>
      </c>
      <c r="J349" s="8"/>
      <c r="K349" s="12" t="s">
        <v>8</v>
      </c>
      <c r="L349" s="99"/>
      <c r="M349" s="40"/>
      <c r="N349" s="77"/>
      <c r="P349" s="107"/>
      <c r="Q349" s="41"/>
      <c r="R349" s="41"/>
      <c r="S349" s="71"/>
      <c r="T349" s="108"/>
      <c r="V349" s="125">
        <f>8470.65+8.18</f>
        <v>8478.83</v>
      </c>
      <c r="W349" s="71">
        <v>1774.06</v>
      </c>
      <c r="X349" s="42">
        <f t="shared" si="117"/>
        <v>8478.83</v>
      </c>
      <c r="Y349" s="115">
        <f t="shared" si="118"/>
        <v>1774.06</v>
      </c>
      <c r="AA349" s="120">
        <f t="shared" si="119"/>
        <v>10252.89</v>
      </c>
      <c r="AB349" s="42">
        <f t="shared" si="120"/>
        <v>0</v>
      </c>
      <c r="AC349" s="42">
        <f t="shared" si="121"/>
        <v>10252.89</v>
      </c>
      <c r="AD349" s="121">
        <f t="shared" si="122"/>
        <v>100</v>
      </c>
    </row>
    <row r="350" spans="2:30" x14ac:dyDescent="0.2">
      <c r="B350" s="2">
        <v>342</v>
      </c>
      <c r="C350" s="1">
        <v>13</v>
      </c>
      <c r="D350" s="155">
        <v>43213</v>
      </c>
      <c r="E350" s="156">
        <v>15</v>
      </c>
      <c r="F350" s="3">
        <v>185</v>
      </c>
      <c r="G350" s="158" t="s">
        <v>354</v>
      </c>
      <c r="H350" s="8" t="s">
        <v>12</v>
      </c>
      <c r="I350" s="3" t="s">
        <v>7</v>
      </c>
      <c r="J350" s="8"/>
      <c r="K350" s="12" t="s">
        <v>8</v>
      </c>
      <c r="L350" s="99"/>
      <c r="M350" s="40"/>
      <c r="N350" s="77"/>
      <c r="P350" s="107"/>
      <c r="Q350" s="41"/>
      <c r="R350" s="41"/>
      <c r="S350" s="71"/>
      <c r="T350" s="108"/>
      <c r="V350" s="125">
        <f>8470.65+8.18</f>
        <v>8478.83</v>
      </c>
      <c r="W350" s="71">
        <v>1774.06</v>
      </c>
      <c r="X350" s="42">
        <f t="shared" si="117"/>
        <v>8478.83</v>
      </c>
      <c r="Y350" s="115">
        <f t="shared" si="118"/>
        <v>1774.06</v>
      </c>
      <c r="AA350" s="120">
        <f t="shared" si="119"/>
        <v>10252.89</v>
      </c>
      <c r="AB350" s="42">
        <f t="shared" si="120"/>
        <v>0</v>
      </c>
      <c r="AC350" s="42">
        <f t="shared" si="121"/>
        <v>10252.89</v>
      </c>
      <c r="AD350" s="121">
        <f t="shared" si="122"/>
        <v>100</v>
      </c>
    </row>
    <row r="351" spans="2:30" x14ac:dyDescent="0.2">
      <c r="B351" s="2">
        <v>343</v>
      </c>
      <c r="E351" s="156">
        <v>15</v>
      </c>
      <c r="F351" s="3">
        <v>186</v>
      </c>
      <c r="G351" s="158" t="s">
        <v>477</v>
      </c>
      <c r="H351" s="8" t="s">
        <v>12</v>
      </c>
      <c r="I351" s="3" t="s">
        <v>159</v>
      </c>
      <c r="J351" s="8"/>
      <c r="K351" s="12" t="s">
        <v>160</v>
      </c>
      <c r="L351" s="99"/>
      <c r="M351" s="40"/>
      <c r="N351" s="77"/>
      <c r="P351" s="107"/>
      <c r="Q351" s="41"/>
      <c r="R351" s="41"/>
      <c r="S351" s="71"/>
      <c r="T351" s="108"/>
      <c r="V351" s="125">
        <v>0</v>
      </c>
      <c r="W351" s="71">
        <v>0</v>
      </c>
      <c r="X351" s="42">
        <f t="shared" si="117"/>
        <v>0</v>
      </c>
      <c r="Y351" s="115">
        <f t="shared" si="118"/>
        <v>0</v>
      </c>
      <c r="AA351" s="120">
        <f t="shared" si="119"/>
        <v>0</v>
      </c>
      <c r="AB351" s="42">
        <f t="shared" si="120"/>
        <v>0</v>
      </c>
      <c r="AC351" s="42">
        <f t="shared" si="121"/>
        <v>0</v>
      </c>
      <c r="AD351" s="121" t="e">
        <f t="shared" si="122"/>
        <v>#DIV/0!</v>
      </c>
    </row>
    <row r="352" spans="2:30" x14ac:dyDescent="0.2">
      <c r="B352" s="2">
        <v>344</v>
      </c>
      <c r="C352" s="1">
        <v>14</v>
      </c>
      <c r="D352" s="155">
        <v>43213</v>
      </c>
      <c r="E352" s="156">
        <v>15</v>
      </c>
      <c r="F352" s="3">
        <v>187</v>
      </c>
      <c r="G352" s="158" t="s">
        <v>355</v>
      </c>
      <c r="H352" s="8" t="s">
        <v>12</v>
      </c>
      <c r="I352" s="3" t="s">
        <v>7</v>
      </c>
      <c r="J352" s="8"/>
      <c r="K352" s="12" t="s">
        <v>8</v>
      </c>
      <c r="L352" s="99"/>
      <c r="M352" s="40"/>
      <c r="N352" s="77"/>
      <c r="P352" s="107"/>
      <c r="Q352" s="41"/>
      <c r="R352" s="41"/>
      <c r="S352" s="71"/>
      <c r="T352" s="108"/>
      <c r="V352" s="125">
        <f>8470.65+8.18</f>
        <v>8478.83</v>
      </c>
      <c r="W352" s="71">
        <v>1774.06</v>
      </c>
      <c r="X352" s="42">
        <f t="shared" si="117"/>
        <v>8478.83</v>
      </c>
      <c r="Y352" s="115">
        <f t="shared" si="118"/>
        <v>1774.06</v>
      </c>
      <c r="AA352" s="120">
        <f t="shared" si="119"/>
        <v>10252.89</v>
      </c>
      <c r="AB352" s="42">
        <f t="shared" si="120"/>
        <v>0</v>
      </c>
      <c r="AC352" s="42">
        <f t="shared" si="121"/>
        <v>10252.89</v>
      </c>
      <c r="AD352" s="121">
        <f t="shared" si="122"/>
        <v>100</v>
      </c>
    </row>
    <row r="353" spans="2:30" x14ac:dyDescent="0.2">
      <c r="B353" s="2">
        <v>345</v>
      </c>
      <c r="C353" s="1">
        <v>15</v>
      </c>
      <c r="D353" s="155">
        <v>43213</v>
      </c>
      <c r="E353" s="156">
        <v>15</v>
      </c>
      <c r="F353" s="3">
        <v>188</v>
      </c>
      <c r="G353" s="158" t="s">
        <v>356</v>
      </c>
      <c r="H353" s="8" t="s">
        <v>12</v>
      </c>
      <c r="I353" s="3" t="s">
        <v>7</v>
      </c>
      <c r="J353" s="8"/>
      <c r="K353" s="12" t="s">
        <v>8</v>
      </c>
      <c r="L353" s="99"/>
      <c r="M353" s="40"/>
      <c r="N353" s="77"/>
      <c r="P353" s="107"/>
      <c r="Q353" s="41"/>
      <c r="R353" s="41"/>
      <c r="S353" s="71"/>
      <c r="T353" s="108"/>
      <c r="V353" s="125">
        <f>8470.65+8.18</f>
        <v>8478.83</v>
      </c>
      <c r="W353" s="71">
        <v>1774.06</v>
      </c>
      <c r="X353" s="42">
        <f t="shared" si="117"/>
        <v>8478.83</v>
      </c>
      <c r="Y353" s="115">
        <f t="shared" si="118"/>
        <v>1774.06</v>
      </c>
      <c r="AA353" s="120">
        <f t="shared" si="119"/>
        <v>10252.89</v>
      </c>
      <c r="AB353" s="42">
        <f t="shared" si="120"/>
        <v>0</v>
      </c>
      <c r="AC353" s="42">
        <f t="shared" si="121"/>
        <v>10252.89</v>
      </c>
      <c r="AD353" s="121">
        <f t="shared" si="122"/>
        <v>100</v>
      </c>
    </row>
    <row r="354" spans="2:30" x14ac:dyDescent="0.2">
      <c r="B354" s="2">
        <v>346</v>
      </c>
      <c r="C354" s="1">
        <v>16</v>
      </c>
      <c r="D354" s="155">
        <v>43213</v>
      </c>
      <c r="E354" s="156">
        <v>15</v>
      </c>
      <c r="F354" s="3">
        <v>189</v>
      </c>
      <c r="G354" s="158" t="s">
        <v>357</v>
      </c>
      <c r="H354" s="8" t="s">
        <v>12</v>
      </c>
      <c r="I354" s="3" t="s">
        <v>7</v>
      </c>
      <c r="J354" s="8"/>
      <c r="K354" s="12" t="s">
        <v>8</v>
      </c>
      <c r="L354" s="99"/>
      <c r="M354" s="40"/>
      <c r="N354" s="77"/>
      <c r="P354" s="107"/>
      <c r="Q354" s="41"/>
      <c r="R354" s="41"/>
      <c r="S354" s="71"/>
      <c r="T354" s="108"/>
      <c r="V354" s="125">
        <f>8470.65+8.18</f>
        <v>8478.83</v>
      </c>
      <c r="W354" s="71">
        <v>1774.06</v>
      </c>
      <c r="X354" s="42">
        <f t="shared" si="117"/>
        <v>8478.83</v>
      </c>
      <c r="Y354" s="115">
        <f t="shared" si="118"/>
        <v>1774.06</v>
      </c>
      <c r="AA354" s="120">
        <f t="shared" si="119"/>
        <v>10252.89</v>
      </c>
      <c r="AB354" s="42">
        <f t="shared" si="120"/>
        <v>0</v>
      </c>
      <c r="AC354" s="42">
        <f t="shared" si="121"/>
        <v>10252.89</v>
      </c>
      <c r="AD354" s="121">
        <f t="shared" si="122"/>
        <v>100</v>
      </c>
    </row>
    <row r="355" spans="2:30" x14ac:dyDescent="0.2">
      <c r="B355" s="2">
        <v>347</v>
      </c>
      <c r="D355" s="155"/>
      <c r="E355" s="156"/>
      <c r="F355" s="3"/>
      <c r="G355" s="158"/>
      <c r="H355" s="8"/>
      <c r="I355" s="3"/>
      <c r="J355" s="8"/>
      <c r="K355" s="12"/>
      <c r="L355" s="99"/>
      <c r="M355" s="40"/>
      <c r="N355" s="77"/>
      <c r="P355" s="107"/>
      <c r="Q355" s="41"/>
      <c r="R355" s="41"/>
      <c r="S355" s="71"/>
      <c r="T355" s="108"/>
      <c r="V355" s="125"/>
      <c r="W355" s="71"/>
      <c r="X355" s="42"/>
      <c r="Y355" s="115"/>
      <c r="AA355" s="120"/>
      <c r="AB355" s="42"/>
      <c r="AC355" s="42"/>
      <c r="AD355" s="121"/>
    </row>
    <row r="356" spans="2:30" x14ac:dyDescent="0.2">
      <c r="B356" s="2">
        <v>348</v>
      </c>
      <c r="C356" s="1">
        <v>1</v>
      </c>
      <c r="D356" s="155">
        <v>43220</v>
      </c>
      <c r="E356" s="156">
        <v>15</v>
      </c>
      <c r="F356" s="3">
        <v>190</v>
      </c>
      <c r="G356" s="158" t="s">
        <v>358</v>
      </c>
      <c r="H356" s="8" t="s">
        <v>12</v>
      </c>
      <c r="I356" s="3" t="s">
        <v>7</v>
      </c>
      <c r="J356" s="8"/>
      <c r="K356" s="12" t="s">
        <v>8</v>
      </c>
      <c r="L356" s="99"/>
      <c r="M356" s="40"/>
      <c r="N356" s="77"/>
      <c r="P356" s="107"/>
      <c r="Q356" s="41"/>
      <c r="R356" s="41"/>
      <c r="S356" s="71"/>
      <c r="T356" s="108"/>
      <c r="V356" s="125">
        <f t="shared" ref="V356:V362" si="123">8470.65+8.18</f>
        <v>8478.83</v>
      </c>
      <c r="W356" s="71">
        <v>1774.06</v>
      </c>
      <c r="X356" s="42">
        <f t="shared" ref="X356:X371" si="124">V356-S356</f>
        <v>8478.83</v>
      </c>
      <c r="Y356" s="115">
        <f t="shared" ref="Y356:Y371" si="125">W356-T356</f>
        <v>1774.06</v>
      </c>
      <c r="AA356" s="120">
        <f t="shared" ref="AA356:AA371" si="126">V356+W356</f>
        <v>10252.89</v>
      </c>
      <c r="AB356" s="42">
        <f t="shared" ref="AB356:AB371" si="127">(S356+T356)</f>
        <v>0</v>
      </c>
      <c r="AC356" s="42">
        <f t="shared" ref="AC356:AC371" si="128">AA356-AB356</f>
        <v>10252.89</v>
      </c>
      <c r="AD356" s="121">
        <f t="shared" ref="AD356:AD371" si="129">AC356/AA356*100</f>
        <v>100</v>
      </c>
    </row>
    <row r="357" spans="2:30" x14ac:dyDescent="0.2">
      <c r="B357" s="2">
        <v>349</v>
      </c>
      <c r="C357" s="1">
        <v>2</v>
      </c>
      <c r="D357" s="155">
        <v>43220</v>
      </c>
      <c r="E357" s="156">
        <v>15</v>
      </c>
      <c r="F357" s="3">
        <v>191</v>
      </c>
      <c r="G357" s="158" t="s">
        <v>359</v>
      </c>
      <c r="H357" s="8" t="s">
        <v>12</v>
      </c>
      <c r="I357" s="3" t="s">
        <v>7</v>
      </c>
      <c r="J357" s="8"/>
      <c r="K357" s="12" t="s">
        <v>8</v>
      </c>
      <c r="L357" s="99"/>
      <c r="M357" s="40"/>
      <c r="N357" s="77"/>
      <c r="P357" s="107"/>
      <c r="Q357" s="41"/>
      <c r="R357" s="41"/>
      <c r="S357" s="71"/>
      <c r="T357" s="108"/>
      <c r="V357" s="125">
        <f t="shared" si="123"/>
        <v>8478.83</v>
      </c>
      <c r="W357" s="71">
        <v>1774.06</v>
      </c>
      <c r="X357" s="42">
        <f t="shared" si="124"/>
        <v>8478.83</v>
      </c>
      <c r="Y357" s="115">
        <f t="shared" si="125"/>
        <v>1774.06</v>
      </c>
      <c r="AA357" s="120">
        <f t="shared" si="126"/>
        <v>10252.89</v>
      </c>
      <c r="AB357" s="42">
        <f t="shared" si="127"/>
        <v>0</v>
      </c>
      <c r="AC357" s="42">
        <f t="shared" si="128"/>
        <v>10252.89</v>
      </c>
      <c r="AD357" s="121">
        <f t="shared" si="129"/>
        <v>100</v>
      </c>
    </row>
    <row r="358" spans="2:30" x14ac:dyDescent="0.2">
      <c r="B358" s="2">
        <v>350</v>
      </c>
      <c r="C358" s="1">
        <v>3</v>
      </c>
      <c r="D358" s="155">
        <v>43220</v>
      </c>
      <c r="E358" s="156">
        <v>15</v>
      </c>
      <c r="F358" s="3">
        <v>192</v>
      </c>
      <c r="G358" s="158" t="s">
        <v>360</v>
      </c>
      <c r="H358" s="8" t="s">
        <v>12</v>
      </c>
      <c r="I358" s="3" t="s">
        <v>7</v>
      </c>
      <c r="J358" s="8"/>
      <c r="K358" s="12" t="s">
        <v>8</v>
      </c>
      <c r="L358" s="99"/>
      <c r="M358" s="40"/>
      <c r="N358" s="77"/>
      <c r="P358" s="107"/>
      <c r="Q358" s="41"/>
      <c r="R358" s="41"/>
      <c r="S358" s="71"/>
      <c r="T358" s="108"/>
      <c r="V358" s="125">
        <f t="shared" si="123"/>
        <v>8478.83</v>
      </c>
      <c r="W358" s="71">
        <v>1774.06</v>
      </c>
      <c r="X358" s="42">
        <f t="shared" si="124"/>
        <v>8478.83</v>
      </c>
      <c r="Y358" s="115">
        <f t="shared" si="125"/>
        <v>1774.06</v>
      </c>
      <c r="AA358" s="120">
        <f t="shared" si="126"/>
        <v>10252.89</v>
      </c>
      <c r="AB358" s="42">
        <f t="shared" si="127"/>
        <v>0</v>
      </c>
      <c r="AC358" s="42">
        <f t="shared" si="128"/>
        <v>10252.89</v>
      </c>
      <c r="AD358" s="121">
        <f t="shared" si="129"/>
        <v>100</v>
      </c>
    </row>
    <row r="359" spans="2:30" x14ac:dyDescent="0.2">
      <c r="B359" s="2">
        <v>351</v>
      </c>
      <c r="C359" s="1">
        <v>4</v>
      </c>
      <c r="D359" s="155">
        <v>43220</v>
      </c>
      <c r="E359" s="156">
        <v>15</v>
      </c>
      <c r="F359" s="3">
        <v>193</v>
      </c>
      <c r="G359" s="158" t="s">
        <v>361</v>
      </c>
      <c r="H359" s="8" t="s">
        <v>12</v>
      </c>
      <c r="I359" s="3" t="s">
        <v>7</v>
      </c>
      <c r="J359" s="8"/>
      <c r="K359" s="12" t="s">
        <v>8</v>
      </c>
      <c r="L359" s="99"/>
      <c r="M359" s="40"/>
      <c r="N359" s="77"/>
      <c r="P359" s="107"/>
      <c r="Q359" s="41"/>
      <c r="R359" s="41"/>
      <c r="S359" s="71"/>
      <c r="T359" s="108"/>
      <c r="V359" s="125">
        <f t="shared" si="123"/>
        <v>8478.83</v>
      </c>
      <c r="W359" s="71">
        <v>1774.06</v>
      </c>
      <c r="X359" s="42">
        <f t="shared" si="124"/>
        <v>8478.83</v>
      </c>
      <c r="Y359" s="115">
        <f t="shared" si="125"/>
        <v>1774.06</v>
      </c>
      <c r="AA359" s="120">
        <f t="shared" si="126"/>
        <v>10252.89</v>
      </c>
      <c r="AB359" s="42">
        <f t="shared" si="127"/>
        <v>0</v>
      </c>
      <c r="AC359" s="42">
        <f t="shared" si="128"/>
        <v>10252.89</v>
      </c>
      <c r="AD359" s="121">
        <f t="shared" si="129"/>
        <v>100</v>
      </c>
    </row>
    <row r="360" spans="2:30" x14ac:dyDescent="0.2">
      <c r="B360" s="2">
        <v>352</v>
      </c>
      <c r="C360" s="1">
        <v>5</v>
      </c>
      <c r="D360" s="155">
        <v>43220</v>
      </c>
      <c r="E360" s="156">
        <v>15</v>
      </c>
      <c r="F360" s="3">
        <v>194</v>
      </c>
      <c r="G360" s="158" t="s">
        <v>362</v>
      </c>
      <c r="H360" s="8" t="s">
        <v>12</v>
      </c>
      <c r="I360" s="3" t="s">
        <v>7</v>
      </c>
      <c r="J360" s="8"/>
      <c r="K360" s="12" t="s">
        <v>8</v>
      </c>
      <c r="L360" s="99"/>
      <c r="M360" s="40"/>
      <c r="N360" s="77"/>
      <c r="P360" s="107"/>
      <c r="Q360" s="41"/>
      <c r="R360" s="41"/>
      <c r="S360" s="71"/>
      <c r="T360" s="108"/>
      <c r="V360" s="125">
        <f t="shared" si="123"/>
        <v>8478.83</v>
      </c>
      <c r="W360" s="71">
        <v>1774.06</v>
      </c>
      <c r="X360" s="42">
        <f t="shared" si="124"/>
        <v>8478.83</v>
      </c>
      <c r="Y360" s="115">
        <f t="shared" si="125"/>
        <v>1774.06</v>
      </c>
      <c r="AA360" s="120">
        <f t="shared" si="126"/>
        <v>10252.89</v>
      </c>
      <c r="AB360" s="42">
        <f t="shared" si="127"/>
        <v>0</v>
      </c>
      <c r="AC360" s="42">
        <f t="shared" si="128"/>
        <v>10252.89</v>
      </c>
      <c r="AD360" s="121">
        <f t="shared" si="129"/>
        <v>100</v>
      </c>
    </row>
    <row r="361" spans="2:30" x14ac:dyDescent="0.2">
      <c r="B361" s="2">
        <v>353</v>
      </c>
      <c r="C361" s="1">
        <v>6</v>
      </c>
      <c r="D361" s="155">
        <v>43220</v>
      </c>
      <c r="E361" s="156">
        <v>15</v>
      </c>
      <c r="F361" s="3">
        <v>195</v>
      </c>
      <c r="G361" s="158" t="s">
        <v>363</v>
      </c>
      <c r="H361" s="8" t="s">
        <v>12</v>
      </c>
      <c r="I361" s="3" t="s">
        <v>7</v>
      </c>
      <c r="J361" s="8"/>
      <c r="K361" s="12" t="s">
        <v>8</v>
      </c>
      <c r="L361" s="99"/>
      <c r="M361" s="40"/>
      <c r="N361" s="77"/>
      <c r="P361" s="107"/>
      <c r="Q361" s="41"/>
      <c r="R361" s="41"/>
      <c r="S361" s="71"/>
      <c r="T361" s="108"/>
      <c r="V361" s="125">
        <f t="shared" si="123"/>
        <v>8478.83</v>
      </c>
      <c r="W361" s="71">
        <v>1774.06</v>
      </c>
      <c r="X361" s="42">
        <f t="shared" si="124"/>
        <v>8478.83</v>
      </c>
      <c r="Y361" s="115">
        <f t="shared" si="125"/>
        <v>1774.06</v>
      </c>
      <c r="AA361" s="120">
        <f t="shared" si="126"/>
        <v>10252.89</v>
      </c>
      <c r="AB361" s="42">
        <f t="shared" si="127"/>
        <v>0</v>
      </c>
      <c r="AC361" s="42">
        <f t="shared" si="128"/>
        <v>10252.89</v>
      </c>
      <c r="AD361" s="121">
        <f t="shared" si="129"/>
        <v>100</v>
      </c>
    </row>
    <row r="362" spans="2:30" x14ac:dyDescent="0.2">
      <c r="B362" s="2">
        <v>354</v>
      </c>
      <c r="C362" s="1">
        <v>7</v>
      </c>
      <c r="D362" s="155">
        <v>43220</v>
      </c>
      <c r="E362" s="156">
        <v>15</v>
      </c>
      <c r="F362" s="3">
        <v>196</v>
      </c>
      <c r="G362" s="158" t="s">
        <v>364</v>
      </c>
      <c r="H362" s="8" t="s">
        <v>12</v>
      </c>
      <c r="I362" s="3" t="s">
        <v>7</v>
      </c>
      <c r="J362" s="8"/>
      <c r="K362" s="12" t="s">
        <v>8</v>
      </c>
      <c r="L362" s="99"/>
      <c r="M362" s="40"/>
      <c r="N362" s="77"/>
      <c r="P362" s="107"/>
      <c r="Q362" s="41"/>
      <c r="R362" s="41"/>
      <c r="S362" s="71"/>
      <c r="T362" s="108"/>
      <c r="V362" s="125">
        <f t="shared" si="123"/>
        <v>8478.83</v>
      </c>
      <c r="W362" s="71">
        <v>1774.06</v>
      </c>
      <c r="X362" s="42">
        <f t="shared" si="124"/>
        <v>8478.83</v>
      </c>
      <c r="Y362" s="115">
        <f t="shared" si="125"/>
        <v>1774.06</v>
      </c>
      <c r="AA362" s="120">
        <f t="shared" si="126"/>
        <v>10252.89</v>
      </c>
      <c r="AB362" s="42">
        <f t="shared" si="127"/>
        <v>0</v>
      </c>
      <c r="AC362" s="42">
        <f t="shared" si="128"/>
        <v>10252.89</v>
      </c>
      <c r="AD362" s="121">
        <f t="shared" si="129"/>
        <v>100</v>
      </c>
    </row>
    <row r="363" spans="2:30" x14ac:dyDescent="0.2">
      <c r="B363" s="2">
        <v>355</v>
      </c>
      <c r="C363" s="1">
        <v>8</v>
      </c>
      <c r="D363" s="155">
        <v>43220</v>
      </c>
      <c r="E363" s="156">
        <v>16</v>
      </c>
      <c r="F363" s="3">
        <v>205</v>
      </c>
      <c r="G363" s="158" t="s">
        <v>365</v>
      </c>
      <c r="H363" s="8" t="s">
        <v>20</v>
      </c>
      <c r="I363" s="3" t="s">
        <v>7</v>
      </c>
      <c r="J363" s="8"/>
      <c r="K363" s="12" t="s">
        <v>8</v>
      </c>
      <c r="L363" s="99"/>
      <c r="M363" s="40"/>
      <c r="N363" s="77"/>
      <c r="P363" s="107"/>
      <c r="Q363" s="41"/>
      <c r="R363" s="41"/>
      <c r="S363" s="71"/>
      <c r="T363" s="108"/>
      <c r="V363" s="125">
        <f>7543.65+8.18</f>
        <v>7551.83</v>
      </c>
      <c r="W363" s="71">
        <v>1774.06</v>
      </c>
      <c r="X363" s="42">
        <f t="shared" si="124"/>
        <v>7551.83</v>
      </c>
      <c r="Y363" s="115">
        <f t="shared" si="125"/>
        <v>1774.06</v>
      </c>
      <c r="AA363" s="120">
        <f t="shared" si="126"/>
        <v>9325.89</v>
      </c>
      <c r="AB363" s="42">
        <f t="shared" si="127"/>
        <v>0</v>
      </c>
      <c r="AC363" s="42">
        <f t="shared" si="128"/>
        <v>9325.89</v>
      </c>
      <c r="AD363" s="121">
        <f t="shared" si="129"/>
        <v>100</v>
      </c>
    </row>
    <row r="364" spans="2:30" x14ac:dyDescent="0.2">
      <c r="B364" s="2">
        <v>356</v>
      </c>
      <c r="C364" s="1">
        <v>9</v>
      </c>
      <c r="D364" s="155">
        <v>43220</v>
      </c>
      <c r="E364" s="156">
        <v>16</v>
      </c>
      <c r="F364" s="3">
        <v>208</v>
      </c>
      <c r="G364" s="158" t="s">
        <v>366</v>
      </c>
      <c r="H364" s="8" t="s">
        <v>20</v>
      </c>
      <c r="I364" s="3" t="s">
        <v>7</v>
      </c>
      <c r="J364" s="8"/>
      <c r="K364" s="12" t="s">
        <v>8</v>
      </c>
      <c r="L364" s="99"/>
      <c r="M364" s="40"/>
      <c r="N364" s="77"/>
      <c r="P364" s="107"/>
      <c r="Q364" s="41"/>
      <c r="R364" s="41"/>
      <c r="S364" s="71"/>
      <c r="T364" s="108"/>
      <c r="V364" s="125">
        <f>7543.65+8.18</f>
        <v>7551.83</v>
      </c>
      <c r="W364" s="71">
        <v>1774.06</v>
      </c>
      <c r="X364" s="42">
        <f t="shared" si="124"/>
        <v>7551.83</v>
      </c>
      <c r="Y364" s="115">
        <f t="shared" si="125"/>
        <v>1774.06</v>
      </c>
      <c r="AA364" s="120">
        <f t="shared" si="126"/>
        <v>9325.89</v>
      </c>
      <c r="AB364" s="42">
        <f t="shared" si="127"/>
        <v>0</v>
      </c>
      <c r="AC364" s="42">
        <f t="shared" si="128"/>
        <v>9325.89</v>
      </c>
      <c r="AD364" s="121">
        <f t="shared" si="129"/>
        <v>100</v>
      </c>
    </row>
    <row r="365" spans="2:30" ht="12.95" customHeight="1" x14ac:dyDescent="0.2">
      <c r="B365" s="2">
        <v>357</v>
      </c>
      <c r="C365" s="1">
        <v>10</v>
      </c>
      <c r="D365" s="155">
        <v>43220</v>
      </c>
      <c r="E365" s="156">
        <v>17</v>
      </c>
      <c r="F365" s="3">
        <v>219</v>
      </c>
      <c r="G365" s="158" t="s">
        <v>367</v>
      </c>
      <c r="H365" s="8" t="s">
        <v>12</v>
      </c>
      <c r="I365" s="3" t="s">
        <v>7</v>
      </c>
      <c r="J365" s="8"/>
      <c r="K365" s="12" t="s">
        <v>8</v>
      </c>
      <c r="L365" s="99"/>
      <c r="M365" s="40"/>
      <c r="N365" s="77"/>
      <c r="P365" s="107"/>
      <c r="Q365" s="41"/>
      <c r="R365" s="41"/>
      <c r="S365" s="71"/>
      <c r="T365" s="108"/>
      <c r="V365" s="125">
        <f t="shared" ref="V365:V371" si="130">8470.65+8.18</f>
        <v>8478.83</v>
      </c>
      <c r="W365" s="71">
        <v>1774.06</v>
      </c>
      <c r="X365" s="42">
        <f t="shared" si="124"/>
        <v>8478.83</v>
      </c>
      <c r="Y365" s="115">
        <f t="shared" si="125"/>
        <v>1774.06</v>
      </c>
      <c r="AA365" s="120">
        <f t="shared" si="126"/>
        <v>10252.89</v>
      </c>
      <c r="AB365" s="42">
        <f t="shared" si="127"/>
        <v>0</v>
      </c>
      <c r="AC365" s="42">
        <f t="shared" si="128"/>
        <v>10252.89</v>
      </c>
      <c r="AD365" s="121">
        <f t="shared" si="129"/>
        <v>100</v>
      </c>
    </row>
    <row r="366" spans="2:30" x14ac:dyDescent="0.2">
      <c r="B366" s="2">
        <v>358</v>
      </c>
      <c r="C366" s="1">
        <v>11</v>
      </c>
      <c r="D366" s="155">
        <v>43220</v>
      </c>
      <c r="E366" s="156">
        <v>17</v>
      </c>
      <c r="F366" s="3">
        <v>220</v>
      </c>
      <c r="G366" s="158" t="s">
        <v>368</v>
      </c>
      <c r="H366" s="8" t="s">
        <v>12</v>
      </c>
      <c r="I366" s="3" t="s">
        <v>7</v>
      </c>
      <c r="J366" s="8"/>
      <c r="K366" s="12" t="s">
        <v>8</v>
      </c>
      <c r="L366" s="99"/>
      <c r="M366" s="40"/>
      <c r="N366" s="77"/>
      <c r="P366" s="107"/>
      <c r="Q366" s="41"/>
      <c r="R366" s="41"/>
      <c r="S366" s="71"/>
      <c r="T366" s="108"/>
      <c r="V366" s="125">
        <f t="shared" si="130"/>
        <v>8478.83</v>
      </c>
      <c r="W366" s="71">
        <v>1774.06</v>
      </c>
      <c r="X366" s="42">
        <f t="shared" si="124"/>
        <v>8478.83</v>
      </c>
      <c r="Y366" s="115">
        <f t="shared" si="125"/>
        <v>1774.06</v>
      </c>
      <c r="AA366" s="120">
        <f t="shared" si="126"/>
        <v>10252.89</v>
      </c>
      <c r="AB366" s="42">
        <f t="shared" si="127"/>
        <v>0</v>
      </c>
      <c r="AC366" s="42">
        <f t="shared" si="128"/>
        <v>10252.89</v>
      </c>
      <c r="AD366" s="121">
        <f t="shared" si="129"/>
        <v>100</v>
      </c>
    </row>
    <row r="367" spans="2:30" x14ac:dyDescent="0.2">
      <c r="B367" s="2">
        <v>359</v>
      </c>
      <c r="C367" s="1">
        <v>12</v>
      </c>
      <c r="D367" s="155">
        <v>43220</v>
      </c>
      <c r="E367" s="156">
        <v>17</v>
      </c>
      <c r="F367" s="3">
        <v>221</v>
      </c>
      <c r="G367" s="158" t="s">
        <v>369</v>
      </c>
      <c r="H367" s="8" t="s">
        <v>12</v>
      </c>
      <c r="I367" s="3" t="s">
        <v>7</v>
      </c>
      <c r="J367" s="8"/>
      <c r="K367" s="12" t="s">
        <v>8</v>
      </c>
      <c r="L367" s="99"/>
      <c r="M367" s="40"/>
      <c r="N367" s="77"/>
      <c r="P367" s="107"/>
      <c r="Q367" s="41"/>
      <c r="R367" s="41"/>
      <c r="S367" s="71"/>
      <c r="T367" s="108"/>
      <c r="V367" s="125">
        <f t="shared" si="130"/>
        <v>8478.83</v>
      </c>
      <c r="W367" s="71">
        <v>1774.06</v>
      </c>
      <c r="X367" s="42">
        <f t="shared" si="124"/>
        <v>8478.83</v>
      </c>
      <c r="Y367" s="115">
        <f t="shared" si="125"/>
        <v>1774.06</v>
      </c>
      <c r="AA367" s="120">
        <f t="shared" si="126"/>
        <v>10252.89</v>
      </c>
      <c r="AB367" s="42">
        <f t="shared" si="127"/>
        <v>0</v>
      </c>
      <c r="AC367" s="42">
        <f t="shared" si="128"/>
        <v>10252.89</v>
      </c>
      <c r="AD367" s="121">
        <f t="shared" si="129"/>
        <v>100</v>
      </c>
    </row>
    <row r="368" spans="2:30" x14ac:dyDescent="0.2">
      <c r="B368" s="2">
        <v>360</v>
      </c>
      <c r="C368" s="1">
        <v>13</v>
      </c>
      <c r="D368" s="155">
        <v>43220</v>
      </c>
      <c r="E368" s="156">
        <v>17</v>
      </c>
      <c r="F368" s="3">
        <v>222</v>
      </c>
      <c r="G368" s="158" t="s">
        <v>370</v>
      </c>
      <c r="H368" s="8" t="s">
        <v>12</v>
      </c>
      <c r="I368" s="3" t="s">
        <v>7</v>
      </c>
      <c r="J368" s="8"/>
      <c r="K368" s="12" t="s">
        <v>8</v>
      </c>
      <c r="L368" s="99"/>
      <c r="M368" s="40"/>
      <c r="N368" s="77"/>
      <c r="P368" s="107"/>
      <c r="Q368" s="41"/>
      <c r="R368" s="41"/>
      <c r="S368" s="71"/>
      <c r="T368" s="108"/>
      <c r="V368" s="125">
        <f t="shared" si="130"/>
        <v>8478.83</v>
      </c>
      <c r="W368" s="71">
        <v>1774.06</v>
      </c>
      <c r="X368" s="42">
        <f t="shared" si="124"/>
        <v>8478.83</v>
      </c>
      <c r="Y368" s="115">
        <f t="shared" si="125"/>
        <v>1774.06</v>
      </c>
      <c r="AA368" s="120">
        <f t="shared" si="126"/>
        <v>10252.89</v>
      </c>
      <c r="AB368" s="42">
        <f t="shared" si="127"/>
        <v>0</v>
      </c>
      <c r="AC368" s="42">
        <f t="shared" si="128"/>
        <v>10252.89</v>
      </c>
      <c r="AD368" s="121">
        <f t="shared" si="129"/>
        <v>100</v>
      </c>
    </row>
    <row r="369" spans="2:30" x14ac:dyDescent="0.2">
      <c r="B369" s="2">
        <v>361</v>
      </c>
      <c r="C369" s="1">
        <v>14</v>
      </c>
      <c r="D369" s="155">
        <v>43220</v>
      </c>
      <c r="E369" s="156">
        <v>17</v>
      </c>
      <c r="F369" s="3">
        <v>223</v>
      </c>
      <c r="G369" s="158" t="s">
        <v>371</v>
      </c>
      <c r="H369" s="8" t="s">
        <v>12</v>
      </c>
      <c r="I369" s="3" t="s">
        <v>7</v>
      </c>
      <c r="J369" s="8"/>
      <c r="K369" s="12" t="s">
        <v>8</v>
      </c>
      <c r="L369" s="99"/>
      <c r="M369" s="40"/>
      <c r="N369" s="77"/>
      <c r="P369" s="107"/>
      <c r="Q369" s="41"/>
      <c r="R369" s="41"/>
      <c r="S369" s="71"/>
      <c r="T369" s="108"/>
      <c r="V369" s="125">
        <f t="shared" si="130"/>
        <v>8478.83</v>
      </c>
      <c r="W369" s="71">
        <v>1774.06</v>
      </c>
      <c r="X369" s="42">
        <f t="shared" si="124"/>
        <v>8478.83</v>
      </c>
      <c r="Y369" s="115">
        <f t="shared" si="125"/>
        <v>1774.06</v>
      </c>
      <c r="AA369" s="120">
        <f t="shared" si="126"/>
        <v>10252.89</v>
      </c>
      <c r="AB369" s="42">
        <f t="shared" si="127"/>
        <v>0</v>
      </c>
      <c r="AC369" s="42">
        <f t="shared" si="128"/>
        <v>10252.89</v>
      </c>
      <c r="AD369" s="121">
        <f t="shared" si="129"/>
        <v>100</v>
      </c>
    </row>
    <row r="370" spans="2:30" x14ac:dyDescent="0.2">
      <c r="B370" s="2">
        <v>362</v>
      </c>
      <c r="C370" s="1">
        <v>15</v>
      </c>
      <c r="D370" s="155">
        <v>43220</v>
      </c>
      <c r="E370" s="156">
        <v>17</v>
      </c>
      <c r="F370" s="3">
        <v>224</v>
      </c>
      <c r="G370" s="158" t="s">
        <v>372</v>
      </c>
      <c r="H370" s="8" t="s">
        <v>12</v>
      </c>
      <c r="I370" s="3" t="s">
        <v>7</v>
      </c>
      <c r="J370" s="8"/>
      <c r="K370" s="12" t="s">
        <v>8</v>
      </c>
      <c r="L370" s="99"/>
      <c r="M370" s="40"/>
      <c r="N370" s="77"/>
      <c r="P370" s="107"/>
      <c r="Q370" s="41"/>
      <c r="R370" s="41"/>
      <c r="S370" s="71"/>
      <c r="T370" s="108"/>
      <c r="V370" s="125">
        <f t="shared" si="130"/>
        <v>8478.83</v>
      </c>
      <c r="W370" s="71">
        <v>1774.06</v>
      </c>
      <c r="X370" s="42">
        <f t="shared" si="124"/>
        <v>8478.83</v>
      </c>
      <c r="Y370" s="115">
        <f t="shared" si="125"/>
        <v>1774.06</v>
      </c>
      <c r="AA370" s="120">
        <f t="shared" si="126"/>
        <v>10252.89</v>
      </c>
      <c r="AB370" s="42">
        <f t="shared" si="127"/>
        <v>0</v>
      </c>
      <c r="AC370" s="42">
        <f t="shared" si="128"/>
        <v>10252.89</v>
      </c>
      <c r="AD370" s="121">
        <f t="shared" si="129"/>
        <v>100</v>
      </c>
    </row>
    <row r="371" spans="2:30" x14ac:dyDescent="0.2">
      <c r="B371" s="2">
        <v>363</v>
      </c>
      <c r="C371" s="1">
        <v>16</v>
      </c>
      <c r="D371" s="155">
        <v>43220</v>
      </c>
      <c r="E371" s="156">
        <v>17</v>
      </c>
      <c r="F371" s="3">
        <v>225</v>
      </c>
      <c r="G371" s="158" t="s">
        <v>373</v>
      </c>
      <c r="H371" s="8" t="s">
        <v>12</v>
      </c>
      <c r="I371" s="3" t="s">
        <v>7</v>
      </c>
      <c r="J371" s="8"/>
      <c r="K371" s="12" t="s">
        <v>8</v>
      </c>
      <c r="L371" s="99"/>
      <c r="M371" s="40"/>
      <c r="N371" s="77"/>
      <c r="P371" s="107"/>
      <c r="Q371" s="41"/>
      <c r="R371" s="41"/>
      <c r="S371" s="71"/>
      <c r="T371" s="108"/>
      <c r="V371" s="125">
        <f t="shared" si="130"/>
        <v>8478.83</v>
      </c>
      <c r="W371" s="71">
        <v>1774.06</v>
      </c>
      <c r="X371" s="42">
        <f t="shared" si="124"/>
        <v>8478.83</v>
      </c>
      <c r="Y371" s="115">
        <f t="shared" si="125"/>
        <v>1774.06</v>
      </c>
      <c r="AA371" s="120">
        <f t="shared" si="126"/>
        <v>10252.89</v>
      </c>
      <c r="AB371" s="42">
        <f t="shared" si="127"/>
        <v>0</v>
      </c>
      <c r="AC371" s="42">
        <f t="shared" si="128"/>
        <v>10252.89</v>
      </c>
      <c r="AD371" s="121">
        <f t="shared" si="129"/>
        <v>100</v>
      </c>
    </row>
    <row r="372" spans="2:30" x14ac:dyDescent="0.2">
      <c r="B372" s="2">
        <v>364</v>
      </c>
      <c r="D372" s="155"/>
      <c r="E372" s="156"/>
      <c r="F372" s="3"/>
      <c r="G372" s="158"/>
      <c r="H372" s="8"/>
      <c r="I372" s="3"/>
      <c r="J372" s="8"/>
      <c r="K372" s="12"/>
      <c r="L372" s="99"/>
      <c r="M372" s="40"/>
      <c r="N372" s="77"/>
      <c r="P372" s="107"/>
      <c r="Q372" s="41"/>
      <c r="R372" s="41"/>
      <c r="S372" s="71"/>
      <c r="T372" s="108"/>
      <c r="V372" s="125"/>
      <c r="W372" s="71"/>
      <c r="X372" s="42"/>
      <c r="Y372" s="115"/>
      <c r="AA372" s="120"/>
      <c r="AB372" s="42"/>
      <c r="AC372" s="42"/>
      <c r="AD372" s="121"/>
    </row>
    <row r="373" spans="2:30" x14ac:dyDescent="0.2">
      <c r="B373" s="2">
        <v>365</v>
      </c>
      <c r="C373" s="1">
        <v>1</v>
      </c>
      <c r="D373" s="155">
        <v>43227</v>
      </c>
      <c r="E373" s="156">
        <v>17</v>
      </c>
      <c r="F373" s="3">
        <v>226</v>
      </c>
      <c r="G373" s="158" t="s">
        <v>374</v>
      </c>
      <c r="H373" s="8" t="s">
        <v>12</v>
      </c>
      <c r="I373" s="3" t="s">
        <v>7</v>
      </c>
      <c r="J373" s="8"/>
      <c r="K373" s="12" t="s">
        <v>8</v>
      </c>
      <c r="L373" s="99"/>
      <c r="M373" s="40"/>
      <c r="N373" s="77"/>
      <c r="P373" s="107"/>
      <c r="Q373" s="41"/>
      <c r="R373" s="41"/>
      <c r="S373" s="71"/>
      <c r="T373" s="108"/>
      <c r="V373" s="125">
        <f t="shared" ref="V373:V380" si="131">8470.65+8.18</f>
        <v>8478.83</v>
      </c>
      <c r="W373" s="71">
        <v>1774.06</v>
      </c>
      <c r="X373" s="42">
        <f t="shared" ref="X373:X388" si="132">V373-S373</f>
        <v>8478.83</v>
      </c>
      <c r="Y373" s="115">
        <f t="shared" ref="Y373:Y388" si="133">W373-T373</f>
        <v>1774.06</v>
      </c>
      <c r="AA373" s="120">
        <f t="shared" ref="AA373:AA388" si="134">V373+W373</f>
        <v>10252.89</v>
      </c>
      <c r="AB373" s="42">
        <f t="shared" ref="AB373:AB388" si="135">(S373+T373)</f>
        <v>0</v>
      </c>
      <c r="AC373" s="42">
        <f t="shared" ref="AC373:AC388" si="136">AA373-AB373</f>
        <v>10252.89</v>
      </c>
      <c r="AD373" s="121">
        <f t="shared" ref="AD373:AD388" si="137">AC373/AA373*100</f>
        <v>100</v>
      </c>
    </row>
    <row r="374" spans="2:30" x14ac:dyDescent="0.2">
      <c r="B374" s="2">
        <v>366</v>
      </c>
      <c r="C374" s="1">
        <v>2</v>
      </c>
      <c r="D374" s="155">
        <v>43227</v>
      </c>
      <c r="E374" s="156">
        <v>17</v>
      </c>
      <c r="F374" s="3">
        <v>227</v>
      </c>
      <c r="G374" s="158" t="s">
        <v>375</v>
      </c>
      <c r="H374" s="8" t="s">
        <v>12</v>
      </c>
      <c r="I374" s="3" t="s">
        <v>7</v>
      </c>
      <c r="J374" s="8"/>
      <c r="K374" s="12" t="s">
        <v>8</v>
      </c>
      <c r="L374" s="99"/>
      <c r="M374" s="40"/>
      <c r="N374" s="77"/>
      <c r="P374" s="107"/>
      <c r="Q374" s="41"/>
      <c r="R374" s="41"/>
      <c r="S374" s="71"/>
      <c r="T374" s="108"/>
      <c r="V374" s="125">
        <f t="shared" si="131"/>
        <v>8478.83</v>
      </c>
      <c r="W374" s="71">
        <v>1774.06</v>
      </c>
      <c r="X374" s="42">
        <f t="shared" si="132"/>
        <v>8478.83</v>
      </c>
      <c r="Y374" s="115">
        <f t="shared" si="133"/>
        <v>1774.06</v>
      </c>
      <c r="AA374" s="120">
        <f t="shared" si="134"/>
        <v>10252.89</v>
      </c>
      <c r="AB374" s="42">
        <f t="shared" si="135"/>
        <v>0</v>
      </c>
      <c r="AC374" s="42">
        <f t="shared" si="136"/>
        <v>10252.89</v>
      </c>
      <c r="AD374" s="121">
        <f t="shared" si="137"/>
        <v>100</v>
      </c>
    </row>
    <row r="375" spans="2:30" x14ac:dyDescent="0.2">
      <c r="B375" s="2">
        <v>367</v>
      </c>
      <c r="C375" s="1">
        <v>3</v>
      </c>
      <c r="D375" s="155">
        <v>43227</v>
      </c>
      <c r="E375" s="156">
        <v>17</v>
      </c>
      <c r="F375" s="3">
        <v>228</v>
      </c>
      <c r="G375" s="158" t="s">
        <v>376</v>
      </c>
      <c r="H375" s="8" t="s">
        <v>12</v>
      </c>
      <c r="I375" s="3" t="s">
        <v>7</v>
      </c>
      <c r="J375" s="8"/>
      <c r="K375" s="12" t="s">
        <v>8</v>
      </c>
      <c r="L375" s="99"/>
      <c r="M375" s="40"/>
      <c r="N375" s="77"/>
      <c r="P375" s="107"/>
      <c r="Q375" s="41"/>
      <c r="R375" s="41"/>
      <c r="S375" s="71"/>
      <c r="T375" s="108"/>
      <c r="V375" s="125">
        <f t="shared" si="131"/>
        <v>8478.83</v>
      </c>
      <c r="W375" s="71">
        <v>1774.06</v>
      </c>
      <c r="X375" s="42">
        <f t="shared" si="132"/>
        <v>8478.83</v>
      </c>
      <c r="Y375" s="115">
        <f t="shared" si="133"/>
        <v>1774.06</v>
      </c>
      <c r="AA375" s="120">
        <f t="shared" si="134"/>
        <v>10252.89</v>
      </c>
      <c r="AB375" s="42">
        <f t="shared" si="135"/>
        <v>0</v>
      </c>
      <c r="AC375" s="42">
        <f t="shared" si="136"/>
        <v>10252.89</v>
      </c>
      <c r="AD375" s="121">
        <f t="shared" si="137"/>
        <v>100</v>
      </c>
    </row>
    <row r="376" spans="2:30" x14ac:dyDescent="0.2">
      <c r="B376" s="2">
        <v>368</v>
      </c>
      <c r="C376" s="1">
        <v>4</v>
      </c>
      <c r="D376" s="155">
        <v>43227</v>
      </c>
      <c r="E376" s="156">
        <v>17</v>
      </c>
      <c r="F376" s="3">
        <v>229</v>
      </c>
      <c r="G376" s="158" t="s">
        <v>377</v>
      </c>
      <c r="H376" s="8" t="s">
        <v>12</v>
      </c>
      <c r="I376" s="3" t="s">
        <v>7</v>
      </c>
      <c r="J376" s="8"/>
      <c r="K376" s="12" t="s">
        <v>8</v>
      </c>
      <c r="L376" s="99"/>
      <c r="M376" s="40"/>
      <c r="N376" s="77"/>
      <c r="P376" s="107"/>
      <c r="Q376" s="41"/>
      <c r="R376" s="41"/>
      <c r="S376" s="71"/>
      <c r="T376" s="108"/>
      <c r="V376" s="125">
        <f t="shared" si="131"/>
        <v>8478.83</v>
      </c>
      <c r="W376" s="71">
        <v>1774.06</v>
      </c>
      <c r="X376" s="42">
        <f t="shared" si="132"/>
        <v>8478.83</v>
      </c>
      <c r="Y376" s="115">
        <f t="shared" si="133"/>
        <v>1774.06</v>
      </c>
      <c r="AA376" s="120">
        <f t="shared" si="134"/>
        <v>10252.89</v>
      </c>
      <c r="AB376" s="42">
        <f t="shared" si="135"/>
        <v>0</v>
      </c>
      <c r="AC376" s="42">
        <f t="shared" si="136"/>
        <v>10252.89</v>
      </c>
      <c r="AD376" s="121">
        <f t="shared" si="137"/>
        <v>100</v>
      </c>
    </row>
    <row r="377" spans="2:30" x14ac:dyDescent="0.2">
      <c r="B377" s="2">
        <v>369</v>
      </c>
      <c r="C377" s="1">
        <v>5</v>
      </c>
      <c r="D377" s="155">
        <v>43227</v>
      </c>
      <c r="E377" s="156">
        <v>17</v>
      </c>
      <c r="F377" s="3">
        <v>230</v>
      </c>
      <c r="G377" s="158" t="s">
        <v>378</v>
      </c>
      <c r="H377" s="8" t="s">
        <v>12</v>
      </c>
      <c r="I377" s="3" t="s">
        <v>7</v>
      </c>
      <c r="J377" s="8"/>
      <c r="K377" s="12" t="s">
        <v>8</v>
      </c>
      <c r="L377" s="99"/>
      <c r="M377" s="40"/>
      <c r="N377" s="77"/>
      <c r="P377" s="107"/>
      <c r="Q377" s="41"/>
      <c r="R377" s="41"/>
      <c r="S377" s="71"/>
      <c r="T377" s="108"/>
      <c r="V377" s="125">
        <f t="shared" si="131"/>
        <v>8478.83</v>
      </c>
      <c r="W377" s="71">
        <v>1774.06</v>
      </c>
      <c r="X377" s="42">
        <f t="shared" si="132"/>
        <v>8478.83</v>
      </c>
      <c r="Y377" s="115">
        <f t="shared" si="133"/>
        <v>1774.06</v>
      </c>
      <c r="AA377" s="120">
        <f t="shared" si="134"/>
        <v>10252.89</v>
      </c>
      <c r="AB377" s="42">
        <f t="shared" si="135"/>
        <v>0</v>
      </c>
      <c r="AC377" s="42">
        <f t="shared" si="136"/>
        <v>10252.89</v>
      </c>
      <c r="AD377" s="121">
        <f t="shared" si="137"/>
        <v>100</v>
      </c>
    </row>
    <row r="378" spans="2:30" x14ac:dyDescent="0.2">
      <c r="B378" s="2">
        <v>370</v>
      </c>
      <c r="C378" s="1">
        <v>6</v>
      </c>
      <c r="D378" s="155">
        <v>43227</v>
      </c>
      <c r="E378" s="156">
        <v>17</v>
      </c>
      <c r="F378" s="3">
        <v>232</v>
      </c>
      <c r="G378" s="158" t="s">
        <v>379</v>
      </c>
      <c r="H378" s="8" t="s">
        <v>12</v>
      </c>
      <c r="I378" s="3" t="s">
        <v>7</v>
      </c>
      <c r="J378" s="8"/>
      <c r="K378" s="12" t="s">
        <v>8</v>
      </c>
      <c r="L378" s="99"/>
      <c r="M378" s="40"/>
      <c r="N378" s="77"/>
      <c r="P378" s="107"/>
      <c r="Q378" s="41"/>
      <c r="R378" s="41"/>
      <c r="S378" s="71"/>
      <c r="T378" s="108"/>
      <c r="V378" s="125">
        <f t="shared" si="131"/>
        <v>8478.83</v>
      </c>
      <c r="W378" s="71">
        <v>1774.06</v>
      </c>
      <c r="X378" s="42">
        <f t="shared" si="132"/>
        <v>8478.83</v>
      </c>
      <c r="Y378" s="115">
        <f t="shared" si="133"/>
        <v>1774.06</v>
      </c>
      <c r="AA378" s="120">
        <f t="shared" si="134"/>
        <v>10252.89</v>
      </c>
      <c r="AB378" s="42">
        <f t="shared" si="135"/>
        <v>0</v>
      </c>
      <c r="AC378" s="42">
        <f t="shared" si="136"/>
        <v>10252.89</v>
      </c>
      <c r="AD378" s="121">
        <f t="shared" si="137"/>
        <v>100</v>
      </c>
    </row>
    <row r="379" spans="2:30" x14ac:dyDescent="0.2">
      <c r="B379" s="2">
        <v>371</v>
      </c>
      <c r="C379" s="1">
        <v>7</v>
      </c>
      <c r="D379" s="155">
        <v>43227</v>
      </c>
      <c r="E379" s="156">
        <v>17</v>
      </c>
      <c r="F379" s="3">
        <v>233</v>
      </c>
      <c r="G379" s="158" t="s">
        <v>380</v>
      </c>
      <c r="H379" s="8" t="s">
        <v>12</v>
      </c>
      <c r="I379" s="3" t="s">
        <v>7</v>
      </c>
      <c r="J379" s="8"/>
      <c r="K379" s="12" t="s">
        <v>8</v>
      </c>
      <c r="L379" s="99"/>
      <c r="M379" s="40"/>
      <c r="N379" s="77"/>
      <c r="P379" s="107"/>
      <c r="Q379" s="41"/>
      <c r="R379" s="41"/>
      <c r="S379" s="71"/>
      <c r="T379" s="108"/>
      <c r="V379" s="125">
        <f t="shared" si="131"/>
        <v>8478.83</v>
      </c>
      <c r="W379" s="71">
        <v>1774.06</v>
      </c>
      <c r="X379" s="42">
        <f t="shared" si="132"/>
        <v>8478.83</v>
      </c>
      <c r="Y379" s="115">
        <f t="shared" si="133"/>
        <v>1774.06</v>
      </c>
      <c r="AA379" s="120">
        <f t="shared" si="134"/>
        <v>10252.89</v>
      </c>
      <c r="AB379" s="42">
        <f t="shared" si="135"/>
        <v>0</v>
      </c>
      <c r="AC379" s="42">
        <f t="shared" si="136"/>
        <v>10252.89</v>
      </c>
      <c r="AD379" s="121">
        <f t="shared" si="137"/>
        <v>100</v>
      </c>
    </row>
    <row r="380" spans="2:30" x14ac:dyDescent="0.2">
      <c r="B380" s="2">
        <v>372</v>
      </c>
      <c r="C380" s="1">
        <v>8</v>
      </c>
      <c r="D380" s="155">
        <v>43227</v>
      </c>
      <c r="E380" s="156">
        <v>17</v>
      </c>
      <c r="F380" s="3">
        <v>234</v>
      </c>
      <c r="G380" s="158" t="s">
        <v>381</v>
      </c>
      <c r="H380" s="8" t="s">
        <v>12</v>
      </c>
      <c r="I380" s="3" t="s">
        <v>7</v>
      </c>
      <c r="J380" s="8"/>
      <c r="K380" s="12" t="s">
        <v>8</v>
      </c>
      <c r="L380" s="99"/>
      <c r="M380" s="40"/>
      <c r="N380" s="77"/>
      <c r="P380" s="107"/>
      <c r="Q380" s="41"/>
      <c r="R380" s="41"/>
      <c r="S380" s="71"/>
      <c r="T380" s="108"/>
      <c r="V380" s="125">
        <f t="shared" si="131"/>
        <v>8478.83</v>
      </c>
      <c r="W380" s="71">
        <v>1774.06</v>
      </c>
      <c r="X380" s="42">
        <f t="shared" si="132"/>
        <v>8478.83</v>
      </c>
      <c r="Y380" s="115">
        <f t="shared" si="133"/>
        <v>1774.06</v>
      </c>
      <c r="AA380" s="120">
        <f t="shared" si="134"/>
        <v>10252.89</v>
      </c>
      <c r="AB380" s="42">
        <f t="shared" si="135"/>
        <v>0</v>
      </c>
      <c r="AC380" s="42">
        <f t="shared" si="136"/>
        <v>10252.89</v>
      </c>
      <c r="AD380" s="121">
        <f t="shared" si="137"/>
        <v>100</v>
      </c>
    </row>
    <row r="381" spans="2:30" x14ac:dyDescent="0.2">
      <c r="B381" s="2">
        <v>373</v>
      </c>
      <c r="C381" s="1">
        <v>9</v>
      </c>
      <c r="D381" s="155">
        <v>43227</v>
      </c>
      <c r="E381" s="156">
        <v>18</v>
      </c>
      <c r="F381" s="3">
        <v>235</v>
      </c>
      <c r="G381" s="158" t="s">
        <v>382</v>
      </c>
      <c r="H381" s="8" t="s">
        <v>35</v>
      </c>
      <c r="I381" s="3" t="s">
        <v>23</v>
      </c>
      <c r="J381" s="8"/>
      <c r="K381" s="12" t="s">
        <v>8</v>
      </c>
      <c r="L381" s="99"/>
      <c r="M381" s="40"/>
      <c r="N381" s="77"/>
      <c r="P381" s="107"/>
      <c r="Q381" s="41"/>
      <c r="R381" s="41"/>
      <c r="S381" s="71"/>
      <c r="T381" s="108"/>
      <c r="V381" s="125">
        <f>10048.65+8.18</f>
        <v>10056.83</v>
      </c>
      <c r="W381" s="71">
        <v>1929.213</v>
      </c>
      <c r="X381" s="42">
        <f t="shared" si="132"/>
        <v>10056.83</v>
      </c>
      <c r="Y381" s="115">
        <f t="shared" si="133"/>
        <v>1929.213</v>
      </c>
      <c r="AA381" s="120">
        <f t="shared" si="134"/>
        <v>11986.043</v>
      </c>
      <c r="AB381" s="42">
        <f t="shared" si="135"/>
        <v>0</v>
      </c>
      <c r="AC381" s="42">
        <f t="shared" si="136"/>
        <v>11986.043</v>
      </c>
      <c r="AD381" s="121">
        <f t="shared" si="137"/>
        <v>100</v>
      </c>
    </row>
    <row r="382" spans="2:30" x14ac:dyDescent="0.2">
      <c r="B382" s="2">
        <v>374</v>
      </c>
      <c r="C382" s="1">
        <v>10</v>
      </c>
      <c r="D382" s="155">
        <v>43227</v>
      </c>
      <c r="E382" s="156">
        <v>18</v>
      </c>
      <c r="F382" s="3">
        <v>236</v>
      </c>
      <c r="G382" s="158" t="s">
        <v>383</v>
      </c>
      <c r="H382" s="8" t="s">
        <v>42</v>
      </c>
      <c r="I382" s="3" t="s">
        <v>7</v>
      </c>
      <c r="J382" s="8"/>
      <c r="K382" s="12" t="s">
        <v>8</v>
      </c>
      <c r="L382" s="99"/>
      <c r="M382" s="40"/>
      <c r="N382" s="77"/>
      <c r="P382" s="107"/>
      <c r="Q382" s="41"/>
      <c r="R382" s="41"/>
      <c r="S382" s="71"/>
      <c r="T382" s="108"/>
      <c r="V382" s="125">
        <f>7543.65+8.18</f>
        <v>7551.83</v>
      </c>
      <c r="W382" s="71">
        <v>1774.06</v>
      </c>
      <c r="X382" s="42">
        <f t="shared" si="132"/>
        <v>7551.83</v>
      </c>
      <c r="Y382" s="115">
        <f t="shared" si="133"/>
        <v>1774.06</v>
      </c>
      <c r="AA382" s="120">
        <f t="shared" si="134"/>
        <v>9325.89</v>
      </c>
      <c r="AB382" s="42">
        <f t="shared" si="135"/>
        <v>0</v>
      </c>
      <c r="AC382" s="42">
        <f t="shared" si="136"/>
        <v>9325.89</v>
      </c>
      <c r="AD382" s="121">
        <f t="shared" si="137"/>
        <v>100</v>
      </c>
    </row>
    <row r="383" spans="2:30" x14ac:dyDescent="0.2">
      <c r="B383" s="2">
        <v>375</v>
      </c>
      <c r="C383" s="1">
        <v>11</v>
      </c>
      <c r="D383" s="155">
        <v>43227</v>
      </c>
      <c r="E383" s="156">
        <v>18</v>
      </c>
      <c r="F383" s="3">
        <v>237</v>
      </c>
      <c r="G383" s="158" t="s">
        <v>384</v>
      </c>
      <c r="H383" s="8" t="s">
        <v>35</v>
      </c>
      <c r="I383" s="3" t="s">
        <v>7</v>
      </c>
      <c r="J383" s="8"/>
      <c r="K383" s="12" t="s">
        <v>8</v>
      </c>
      <c r="L383" s="99"/>
      <c r="M383" s="40"/>
      <c r="N383" s="77"/>
      <c r="P383" s="107"/>
      <c r="Q383" s="41"/>
      <c r="R383" s="41"/>
      <c r="S383" s="71"/>
      <c r="T383" s="108"/>
      <c r="V383" s="125">
        <f>10048.65+8.18</f>
        <v>10056.83</v>
      </c>
      <c r="W383" s="71">
        <v>1929.213</v>
      </c>
      <c r="X383" s="42">
        <f t="shared" si="132"/>
        <v>10056.83</v>
      </c>
      <c r="Y383" s="115">
        <f t="shared" si="133"/>
        <v>1929.213</v>
      </c>
      <c r="AA383" s="120">
        <f t="shared" si="134"/>
        <v>11986.043</v>
      </c>
      <c r="AB383" s="42">
        <f t="shared" si="135"/>
        <v>0</v>
      </c>
      <c r="AC383" s="42">
        <f t="shared" si="136"/>
        <v>11986.043</v>
      </c>
      <c r="AD383" s="121">
        <f t="shared" si="137"/>
        <v>100</v>
      </c>
    </row>
    <row r="384" spans="2:30" x14ac:dyDescent="0.2">
      <c r="B384" s="2">
        <v>376</v>
      </c>
      <c r="C384" s="1">
        <v>12</v>
      </c>
      <c r="D384" s="155">
        <v>43227</v>
      </c>
      <c r="E384" s="156">
        <v>18</v>
      </c>
      <c r="F384" s="3">
        <v>238</v>
      </c>
      <c r="G384" s="158" t="s">
        <v>385</v>
      </c>
      <c r="H384" s="8" t="s">
        <v>42</v>
      </c>
      <c r="I384" s="3" t="s">
        <v>7</v>
      </c>
      <c r="J384" s="8"/>
      <c r="K384" s="12" t="s">
        <v>8</v>
      </c>
      <c r="L384" s="99"/>
      <c r="M384" s="40"/>
      <c r="N384" s="77"/>
      <c r="P384" s="107"/>
      <c r="Q384" s="41"/>
      <c r="R384" s="41"/>
      <c r="S384" s="71"/>
      <c r="T384" s="108"/>
      <c r="V384" s="125">
        <f>7543.65+8.18</f>
        <v>7551.83</v>
      </c>
      <c r="W384" s="71">
        <v>1774.06</v>
      </c>
      <c r="X384" s="42">
        <f t="shared" si="132"/>
        <v>7551.83</v>
      </c>
      <c r="Y384" s="115">
        <f t="shared" si="133"/>
        <v>1774.06</v>
      </c>
      <c r="AA384" s="120">
        <f t="shared" si="134"/>
        <v>9325.89</v>
      </c>
      <c r="AB384" s="42">
        <f t="shared" si="135"/>
        <v>0</v>
      </c>
      <c r="AC384" s="42">
        <f t="shared" si="136"/>
        <v>9325.89</v>
      </c>
      <c r="AD384" s="121">
        <f t="shared" si="137"/>
        <v>100</v>
      </c>
    </row>
    <row r="385" spans="2:30" x14ac:dyDescent="0.2">
      <c r="B385" s="2">
        <v>377</v>
      </c>
      <c r="C385" s="1">
        <v>13</v>
      </c>
      <c r="D385" s="155">
        <v>43227</v>
      </c>
      <c r="E385" s="156">
        <v>18</v>
      </c>
      <c r="F385" s="3">
        <v>239</v>
      </c>
      <c r="G385" s="158" t="s">
        <v>386</v>
      </c>
      <c r="H385" s="8" t="s">
        <v>42</v>
      </c>
      <c r="I385" s="3" t="s">
        <v>7</v>
      </c>
      <c r="J385" s="8"/>
      <c r="K385" s="12" t="s">
        <v>8</v>
      </c>
      <c r="L385" s="99"/>
      <c r="M385" s="40"/>
      <c r="N385" s="77"/>
      <c r="P385" s="107"/>
      <c r="Q385" s="41"/>
      <c r="R385" s="41"/>
      <c r="S385" s="71"/>
      <c r="T385" s="108"/>
      <c r="V385" s="125">
        <f>7543.65+8.18</f>
        <v>7551.83</v>
      </c>
      <c r="W385" s="71">
        <v>1774.06</v>
      </c>
      <c r="X385" s="42">
        <f t="shared" si="132"/>
        <v>7551.83</v>
      </c>
      <c r="Y385" s="115">
        <f t="shared" si="133"/>
        <v>1774.06</v>
      </c>
      <c r="AA385" s="120">
        <f t="shared" si="134"/>
        <v>9325.89</v>
      </c>
      <c r="AB385" s="42">
        <f t="shared" si="135"/>
        <v>0</v>
      </c>
      <c r="AC385" s="42">
        <f t="shared" si="136"/>
        <v>9325.89</v>
      </c>
      <c r="AD385" s="121">
        <f t="shared" si="137"/>
        <v>100</v>
      </c>
    </row>
    <row r="386" spans="2:30" x14ac:dyDescent="0.2">
      <c r="B386" s="2">
        <v>378</v>
      </c>
      <c r="C386" s="1">
        <v>14</v>
      </c>
      <c r="D386" s="155">
        <v>43227</v>
      </c>
      <c r="E386" s="156">
        <v>18</v>
      </c>
      <c r="F386" s="3">
        <v>240</v>
      </c>
      <c r="G386" s="158" t="s">
        <v>387</v>
      </c>
      <c r="H386" s="8" t="s">
        <v>37</v>
      </c>
      <c r="I386" s="3" t="s">
        <v>23</v>
      </c>
      <c r="J386" s="8"/>
      <c r="K386" s="12" t="s">
        <v>8</v>
      </c>
      <c r="L386" s="99"/>
      <c r="M386" s="40"/>
      <c r="N386" s="77"/>
      <c r="P386" s="107"/>
      <c r="Q386" s="41"/>
      <c r="R386" s="41"/>
      <c r="S386" s="71"/>
      <c r="T386" s="108"/>
      <c r="V386" s="125">
        <f>7536.65+8.18</f>
        <v>7544.83</v>
      </c>
      <c r="W386" s="71">
        <v>1774.06</v>
      </c>
      <c r="X386" s="42">
        <f t="shared" si="132"/>
        <v>7544.83</v>
      </c>
      <c r="Y386" s="115">
        <f t="shared" si="133"/>
        <v>1774.06</v>
      </c>
      <c r="AA386" s="120">
        <f t="shared" si="134"/>
        <v>9318.89</v>
      </c>
      <c r="AB386" s="42">
        <f t="shared" si="135"/>
        <v>0</v>
      </c>
      <c r="AC386" s="42">
        <f t="shared" si="136"/>
        <v>9318.89</v>
      </c>
      <c r="AD386" s="121">
        <f t="shared" si="137"/>
        <v>100</v>
      </c>
    </row>
    <row r="387" spans="2:30" x14ac:dyDescent="0.2">
      <c r="B387" s="2">
        <v>379</v>
      </c>
      <c r="C387" s="1">
        <v>15</v>
      </c>
      <c r="D387" s="155">
        <v>43227</v>
      </c>
      <c r="E387" s="156">
        <v>18</v>
      </c>
      <c r="F387" s="3">
        <v>241</v>
      </c>
      <c r="G387" s="158" t="s">
        <v>388</v>
      </c>
      <c r="H387" s="8" t="s">
        <v>42</v>
      </c>
      <c r="I387" s="3" t="s">
        <v>7</v>
      </c>
      <c r="J387" s="8"/>
      <c r="K387" s="12" t="s">
        <v>8</v>
      </c>
      <c r="L387" s="99"/>
      <c r="M387" s="40"/>
      <c r="N387" s="77"/>
      <c r="P387" s="107"/>
      <c r="Q387" s="41"/>
      <c r="R387" s="41"/>
      <c r="S387" s="71"/>
      <c r="T387" s="108"/>
      <c r="V387" s="125">
        <f>7543.65+8.18</f>
        <v>7551.83</v>
      </c>
      <c r="W387" s="71">
        <v>1774.06</v>
      </c>
      <c r="X387" s="42">
        <f t="shared" si="132"/>
        <v>7551.83</v>
      </c>
      <c r="Y387" s="115">
        <f t="shared" si="133"/>
        <v>1774.06</v>
      </c>
      <c r="AA387" s="120">
        <f t="shared" si="134"/>
        <v>9325.89</v>
      </c>
      <c r="AB387" s="42">
        <f t="shared" si="135"/>
        <v>0</v>
      </c>
      <c r="AC387" s="42">
        <f t="shared" si="136"/>
        <v>9325.89</v>
      </c>
      <c r="AD387" s="121">
        <f t="shared" si="137"/>
        <v>100</v>
      </c>
    </row>
    <row r="388" spans="2:30" x14ac:dyDescent="0.2">
      <c r="B388" s="2">
        <v>380</v>
      </c>
      <c r="C388" s="1">
        <v>16</v>
      </c>
      <c r="D388" s="155">
        <v>43227</v>
      </c>
      <c r="E388" s="156">
        <v>18</v>
      </c>
      <c r="F388" s="3">
        <v>242</v>
      </c>
      <c r="G388" s="158" t="s">
        <v>389</v>
      </c>
      <c r="H388" s="8" t="s">
        <v>37</v>
      </c>
      <c r="I388" s="3" t="s">
        <v>7</v>
      </c>
      <c r="J388" s="8"/>
      <c r="K388" s="12" t="s">
        <v>8</v>
      </c>
      <c r="L388" s="99"/>
      <c r="M388" s="40"/>
      <c r="N388" s="77"/>
      <c r="P388" s="107"/>
      <c r="Q388" s="41"/>
      <c r="R388" s="41"/>
      <c r="S388" s="71"/>
      <c r="T388" s="108"/>
      <c r="V388" s="125">
        <f>7536.65+8.18</f>
        <v>7544.83</v>
      </c>
      <c r="W388" s="71">
        <v>1774.06</v>
      </c>
      <c r="X388" s="42">
        <f t="shared" si="132"/>
        <v>7544.83</v>
      </c>
      <c r="Y388" s="115">
        <f t="shared" si="133"/>
        <v>1774.06</v>
      </c>
      <c r="AA388" s="120">
        <f t="shared" si="134"/>
        <v>9318.89</v>
      </c>
      <c r="AB388" s="42">
        <f t="shared" si="135"/>
        <v>0</v>
      </c>
      <c r="AC388" s="42">
        <f t="shared" si="136"/>
        <v>9318.89</v>
      </c>
      <c r="AD388" s="121">
        <f t="shared" si="137"/>
        <v>100</v>
      </c>
    </row>
    <row r="389" spans="2:30" x14ac:dyDescent="0.2">
      <c r="B389" s="2">
        <v>381</v>
      </c>
      <c r="D389" s="155"/>
      <c r="E389" s="156"/>
      <c r="F389" s="3"/>
      <c r="G389" s="158"/>
      <c r="H389" s="8"/>
      <c r="I389" s="3"/>
      <c r="J389" s="8"/>
      <c r="K389" s="12"/>
      <c r="L389" s="99"/>
      <c r="M389" s="40"/>
      <c r="N389" s="77"/>
      <c r="P389" s="107"/>
      <c r="Q389" s="41"/>
      <c r="R389" s="41"/>
      <c r="S389" s="71"/>
      <c r="T389" s="108"/>
      <c r="V389" s="125"/>
      <c r="W389" s="71"/>
      <c r="X389" s="42"/>
      <c r="Y389" s="115"/>
      <c r="AA389" s="120"/>
      <c r="AB389" s="42"/>
      <c r="AC389" s="42"/>
      <c r="AD389" s="121"/>
    </row>
    <row r="390" spans="2:30" x14ac:dyDescent="0.2">
      <c r="B390" s="2">
        <v>382</v>
      </c>
      <c r="C390" s="1">
        <v>1</v>
      </c>
      <c r="D390" s="155">
        <v>43234</v>
      </c>
      <c r="E390" s="156">
        <v>18</v>
      </c>
      <c r="F390" s="3">
        <v>243</v>
      </c>
      <c r="G390" s="158" t="s">
        <v>390</v>
      </c>
      <c r="H390" s="8" t="s">
        <v>42</v>
      </c>
      <c r="I390" s="3" t="s">
        <v>7</v>
      </c>
      <c r="J390" s="8"/>
      <c r="K390" s="12" t="s">
        <v>8</v>
      </c>
      <c r="L390" s="99"/>
      <c r="M390" s="40"/>
      <c r="N390" s="77"/>
      <c r="P390" s="107"/>
      <c r="Q390" s="41"/>
      <c r="R390" s="41"/>
      <c r="S390" s="71"/>
      <c r="T390" s="108"/>
      <c r="V390" s="125">
        <f>7543.65+8.18</f>
        <v>7551.83</v>
      </c>
      <c r="W390" s="71">
        <v>1774.06</v>
      </c>
      <c r="X390" s="42">
        <f t="shared" ref="X390:X405" si="138">V390-S390</f>
        <v>7551.83</v>
      </c>
      <c r="Y390" s="115">
        <f t="shared" ref="Y390:Y405" si="139">W390-T390</f>
        <v>1774.06</v>
      </c>
      <c r="AA390" s="120">
        <f t="shared" ref="AA390:AA405" si="140">V390+W390</f>
        <v>9325.89</v>
      </c>
      <c r="AB390" s="42">
        <f t="shared" ref="AB390:AB405" si="141">(S390+T390)</f>
        <v>0</v>
      </c>
      <c r="AC390" s="42">
        <f t="shared" ref="AC390:AC405" si="142">AA390-AB390</f>
        <v>9325.89</v>
      </c>
      <c r="AD390" s="121">
        <f t="shared" ref="AD390:AD405" si="143">AC390/AA390*100</f>
        <v>100</v>
      </c>
    </row>
    <row r="391" spans="2:30" x14ac:dyDescent="0.2">
      <c r="B391" s="2">
        <v>383</v>
      </c>
      <c r="C391" s="1">
        <v>2</v>
      </c>
      <c r="D391" s="155">
        <v>43234</v>
      </c>
      <c r="E391" s="156">
        <v>18</v>
      </c>
      <c r="F391" s="3">
        <v>244</v>
      </c>
      <c r="G391" s="158" t="s">
        <v>391</v>
      </c>
      <c r="H391" s="8" t="s">
        <v>35</v>
      </c>
      <c r="I391" s="3" t="s">
        <v>7</v>
      </c>
      <c r="J391" s="8"/>
      <c r="K391" s="12" t="s">
        <v>8</v>
      </c>
      <c r="L391" s="99"/>
      <c r="M391" s="40"/>
      <c r="N391" s="77"/>
      <c r="P391" s="107"/>
      <c r="Q391" s="41"/>
      <c r="R391" s="41"/>
      <c r="S391" s="71"/>
      <c r="T391" s="108"/>
      <c r="V391" s="125">
        <f>10048.65+8.18</f>
        <v>10056.83</v>
      </c>
      <c r="W391" s="71">
        <v>1929.213</v>
      </c>
      <c r="X391" s="42">
        <f t="shared" si="138"/>
        <v>10056.83</v>
      </c>
      <c r="Y391" s="115">
        <f t="shared" si="139"/>
        <v>1929.213</v>
      </c>
      <c r="AA391" s="120">
        <f t="shared" si="140"/>
        <v>11986.043</v>
      </c>
      <c r="AB391" s="42">
        <f t="shared" si="141"/>
        <v>0</v>
      </c>
      <c r="AC391" s="42">
        <f t="shared" si="142"/>
        <v>11986.043</v>
      </c>
      <c r="AD391" s="121">
        <f t="shared" si="143"/>
        <v>100</v>
      </c>
    </row>
    <row r="392" spans="2:30" x14ac:dyDescent="0.2">
      <c r="B392" s="2">
        <v>384</v>
      </c>
      <c r="C392" s="1">
        <v>3</v>
      </c>
      <c r="D392" s="155">
        <v>43234</v>
      </c>
      <c r="E392" s="156">
        <v>18</v>
      </c>
      <c r="F392" s="3">
        <v>245</v>
      </c>
      <c r="G392" s="158" t="s">
        <v>392</v>
      </c>
      <c r="H392" s="8" t="s">
        <v>42</v>
      </c>
      <c r="I392" s="3" t="s">
        <v>7</v>
      </c>
      <c r="J392" s="8"/>
      <c r="K392" s="12" t="s">
        <v>8</v>
      </c>
      <c r="L392" s="99"/>
      <c r="M392" s="40"/>
      <c r="N392" s="77"/>
      <c r="P392" s="107"/>
      <c r="Q392" s="41"/>
      <c r="R392" s="41"/>
      <c r="S392" s="71"/>
      <c r="T392" s="108"/>
      <c r="V392" s="125">
        <f>7543.65+8.18</f>
        <v>7551.83</v>
      </c>
      <c r="W392" s="71">
        <v>1774.06</v>
      </c>
      <c r="X392" s="42">
        <f t="shared" si="138"/>
        <v>7551.83</v>
      </c>
      <c r="Y392" s="115">
        <f t="shared" si="139"/>
        <v>1774.06</v>
      </c>
      <c r="AA392" s="120">
        <f t="shared" si="140"/>
        <v>9325.89</v>
      </c>
      <c r="AB392" s="42">
        <f t="shared" si="141"/>
        <v>0</v>
      </c>
      <c r="AC392" s="42">
        <f t="shared" si="142"/>
        <v>9325.89</v>
      </c>
      <c r="AD392" s="121">
        <f t="shared" si="143"/>
        <v>100</v>
      </c>
    </row>
    <row r="393" spans="2:30" x14ac:dyDescent="0.2">
      <c r="B393" s="2">
        <v>385</v>
      </c>
      <c r="C393" s="1">
        <v>4</v>
      </c>
      <c r="D393" s="155">
        <v>43234</v>
      </c>
      <c r="E393" s="156">
        <v>18</v>
      </c>
      <c r="F393" s="3">
        <v>246</v>
      </c>
      <c r="G393" s="158" t="s">
        <v>393</v>
      </c>
      <c r="H393" s="8" t="s">
        <v>35</v>
      </c>
      <c r="I393" s="3" t="s">
        <v>7</v>
      </c>
      <c r="J393" s="8"/>
      <c r="K393" s="12" t="s">
        <v>8</v>
      </c>
      <c r="L393" s="99"/>
      <c r="M393" s="40"/>
      <c r="N393" s="77"/>
      <c r="P393" s="107"/>
      <c r="Q393" s="41"/>
      <c r="R393" s="41"/>
      <c r="S393" s="71"/>
      <c r="T393" s="108"/>
      <c r="V393" s="125">
        <f>10048.65+8.18</f>
        <v>10056.83</v>
      </c>
      <c r="W393" s="71">
        <v>1929.213</v>
      </c>
      <c r="X393" s="42">
        <f t="shared" si="138"/>
        <v>10056.83</v>
      </c>
      <c r="Y393" s="115">
        <f t="shared" si="139"/>
        <v>1929.213</v>
      </c>
      <c r="AA393" s="120">
        <f t="shared" si="140"/>
        <v>11986.043</v>
      </c>
      <c r="AB393" s="42">
        <f t="shared" si="141"/>
        <v>0</v>
      </c>
      <c r="AC393" s="42">
        <f t="shared" si="142"/>
        <v>11986.043</v>
      </c>
      <c r="AD393" s="121">
        <f t="shared" si="143"/>
        <v>100</v>
      </c>
    </row>
    <row r="394" spans="2:30" x14ac:dyDescent="0.2">
      <c r="B394" s="2">
        <v>386</v>
      </c>
      <c r="C394" s="1">
        <v>5</v>
      </c>
      <c r="D394" s="155">
        <v>43234</v>
      </c>
      <c r="E394" s="156">
        <v>85</v>
      </c>
      <c r="F394" s="3">
        <v>1183</v>
      </c>
      <c r="G394" s="158" t="s">
        <v>394</v>
      </c>
      <c r="H394" s="8" t="s">
        <v>30</v>
      </c>
      <c r="I394" s="3" t="s">
        <v>7</v>
      </c>
      <c r="J394" s="8"/>
      <c r="K394" s="12" t="s">
        <v>8</v>
      </c>
      <c r="L394" s="99"/>
      <c r="M394" s="40"/>
      <c r="N394" s="77"/>
      <c r="P394" s="107"/>
      <c r="Q394" s="41"/>
      <c r="R394" s="41"/>
      <c r="S394" s="71"/>
      <c r="T394" s="108"/>
      <c r="V394" s="125">
        <f>7848.65+8.18</f>
        <v>7856.83</v>
      </c>
      <c r="W394" s="71">
        <v>1774.06</v>
      </c>
      <c r="X394" s="42">
        <f t="shared" si="138"/>
        <v>7856.83</v>
      </c>
      <c r="Y394" s="115">
        <f t="shared" si="139"/>
        <v>1774.06</v>
      </c>
      <c r="AA394" s="120">
        <f t="shared" si="140"/>
        <v>9630.89</v>
      </c>
      <c r="AB394" s="42">
        <f t="shared" si="141"/>
        <v>0</v>
      </c>
      <c r="AC394" s="42">
        <f t="shared" si="142"/>
        <v>9630.89</v>
      </c>
      <c r="AD394" s="121">
        <f t="shared" si="143"/>
        <v>100</v>
      </c>
    </row>
    <row r="395" spans="2:30" x14ac:dyDescent="0.2">
      <c r="B395" s="2">
        <v>387</v>
      </c>
      <c r="C395" s="1">
        <v>6</v>
      </c>
      <c r="D395" s="155">
        <v>43234</v>
      </c>
      <c r="E395" s="156">
        <v>85</v>
      </c>
      <c r="F395" s="3">
        <v>1184</v>
      </c>
      <c r="G395" s="158" t="s">
        <v>395</v>
      </c>
      <c r="H395" s="8" t="s">
        <v>30</v>
      </c>
      <c r="I395" s="3" t="s">
        <v>7</v>
      </c>
      <c r="J395" s="8"/>
      <c r="K395" s="12" t="s">
        <v>8</v>
      </c>
      <c r="L395" s="99"/>
      <c r="M395" s="40"/>
      <c r="N395" s="77"/>
      <c r="P395" s="107"/>
      <c r="Q395" s="41"/>
      <c r="R395" s="41"/>
      <c r="S395" s="71"/>
      <c r="T395" s="108"/>
      <c r="V395" s="125">
        <f>7848.65+8.18</f>
        <v>7856.83</v>
      </c>
      <c r="W395" s="71">
        <v>1774.06</v>
      </c>
      <c r="X395" s="42">
        <f t="shared" si="138"/>
        <v>7856.83</v>
      </c>
      <c r="Y395" s="115">
        <f t="shared" si="139"/>
        <v>1774.06</v>
      </c>
      <c r="AA395" s="120">
        <f t="shared" si="140"/>
        <v>9630.89</v>
      </c>
      <c r="AB395" s="42">
        <f t="shared" si="141"/>
        <v>0</v>
      </c>
      <c r="AC395" s="42">
        <f t="shared" si="142"/>
        <v>9630.89</v>
      </c>
      <c r="AD395" s="121">
        <f t="shared" si="143"/>
        <v>100</v>
      </c>
    </row>
    <row r="396" spans="2:30" x14ac:dyDescent="0.2">
      <c r="B396" s="2">
        <v>388</v>
      </c>
      <c r="C396" s="1">
        <v>7</v>
      </c>
      <c r="D396" s="155">
        <v>43234</v>
      </c>
      <c r="E396" s="156">
        <v>85</v>
      </c>
      <c r="F396" s="3">
        <v>1185</v>
      </c>
      <c r="G396" s="158" t="s">
        <v>396</v>
      </c>
      <c r="H396" s="8" t="s">
        <v>30</v>
      </c>
      <c r="I396" s="3" t="s">
        <v>7</v>
      </c>
      <c r="J396" s="8"/>
      <c r="K396" s="12" t="s">
        <v>8</v>
      </c>
      <c r="L396" s="99"/>
      <c r="M396" s="40"/>
      <c r="N396" s="77"/>
      <c r="P396" s="107"/>
      <c r="Q396" s="41"/>
      <c r="R396" s="41"/>
      <c r="S396" s="71"/>
      <c r="T396" s="108"/>
      <c r="V396" s="125">
        <f>7848.65+8.18</f>
        <v>7856.83</v>
      </c>
      <c r="W396" s="71">
        <v>1774.06</v>
      </c>
      <c r="X396" s="42">
        <f t="shared" si="138"/>
        <v>7856.83</v>
      </c>
      <c r="Y396" s="115">
        <f t="shared" si="139"/>
        <v>1774.06</v>
      </c>
      <c r="AA396" s="120">
        <f t="shared" si="140"/>
        <v>9630.89</v>
      </c>
      <c r="AB396" s="42">
        <f t="shared" si="141"/>
        <v>0</v>
      </c>
      <c r="AC396" s="42">
        <f t="shared" si="142"/>
        <v>9630.89</v>
      </c>
      <c r="AD396" s="121">
        <f t="shared" si="143"/>
        <v>100</v>
      </c>
    </row>
    <row r="397" spans="2:30" x14ac:dyDescent="0.2">
      <c r="B397" s="2">
        <v>389</v>
      </c>
      <c r="C397" s="1">
        <v>8</v>
      </c>
      <c r="D397" s="155">
        <v>43234</v>
      </c>
      <c r="E397" s="156">
        <v>85</v>
      </c>
      <c r="F397" s="3">
        <v>1186</v>
      </c>
      <c r="G397" s="158" t="s">
        <v>397</v>
      </c>
      <c r="H397" s="8" t="s">
        <v>30</v>
      </c>
      <c r="I397" s="3" t="s">
        <v>7</v>
      </c>
      <c r="J397" s="8"/>
      <c r="K397" s="12" t="s">
        <v>8</v>
      </c>
      <c r="L397" s="99"/>
      <c r="M397" s="40"/>
      <c r="N397" s="77"/>
      <c r="P397" s="107"/>
      <c r="Q397" s="41"/>
      <c r="R397" s="41"/>
      <c r="S397" s="71"/>
      <c r="T397" s="108"/>
      <c r="V397" s="125">
        <f>7848.65+8.18</f>
        <v>7856.83</v>
      </c>
      <c r="W397" s="71">
        <v>1774.06</v>
      </c>
      <c r="X397" s="42">
        <f t="shared" si="138"/>
        <v>7856.83</v>
      </c>
      <c r="Y397" s="115">
        <f t="shared" si="139"/>
        <v>1774.06</v>
      </c>
      <c r="AA397" s="120">
        <f t="shared" si="140"/>
        <v>9630.89</v>
      </c>
      <c r="AB397" s="42">
        <f t="shared" si="141"/>
        <v>0</v>
      </c>
      <c r="AC397" s="42">
        <f t="shared" si="142"/>
        <v>9630.89</v>
      </c>
      <c r="AD397" s="121">
        <f t="shared" si="143"/>
        <v>100</v>
      </c>
    </row>
    <row r="398" spans="2:30" x14ac:dyDescent="0.2">
      <c r="B398" s="2">
        <v>390</v>
      </c>
      <c r="C398" s="1">
        <v>9</v>
      </c>
      <c r="D398" s="155">
        <v>43234</v>
      </c>
      <c r="E398" s="156">
        <v>85</v>
      </c>
      <c r="F398" s="3">
        <v>1189</v>
      </c>
      <c r="G398" s="158" t="s">
        <v>398</v>
      </c>
      <c r="H398" s="8" t="s">
        <v>14</v>
      </c>
      <c r="I398" s="3" t="s">
        <v>7</v>
      </c>
      <c r="J398" s="8"/>
      <c r="K398" s="12" t="s">
        <v>8</v>
      </c>
      <c r="L398" s="99"/>
      <c r="M398" s="40"/>
      <c r="N398" s="77"/>
      <c r="P398" s="107"/>
      <c r="Q398" s="41"/>
      <c r="R398" s="41"/>
      <c r="S398" s="71"/>
      <c r="T398" s="108"/>
      <c r="V398" s="125">
        <f>8201.65+8.18</f>
        <v>8209.83</v>
      </c>
      <c r="W398" s="71">
        <v>1929.21</v>
      </c>
      <c r="X398" s="42">
        <f t="shared" si="138"/>
        <v>8209.83</v>
      </c>
      <c r="Y398" s="115">
        <f t="shared" si="139"/>
        <v>1929.21</v>
      </c>
      <c r="AA398" s="120">
        <f t="shared" si="140"/>
        <v>10139.040000000001</v>
      </c>
      <c r="AB398" s="42">
        <f t="shared" si="141"/>
        <v>0</v>
      </c>
      <c r="AC398" s="42">
        <f t="shared" si="142"/>
        <v>10139.040000000001</v>
      </c>
      <c r="AD398" s="121">
        <f t="shared" si="143"/>
        <v>100</v>
      </c>
    </row>
    <row r="399" spans="2:30" x14ac:dyDescent="0.2">
      <c r="B399" s="2">
        <v>391</v>
      </c>
      <c r="C399" s="1">
        <v>10</v>
      </c>
      <c r="D399" s="155">
        <v>43234</v>
      </c>
      <c r="E399" s="156">
        <v>85</v>
      </c>
      <c r="F399" s="3">
        <v>1192</v>
      </c>
      <c r="G399" s="158" t="s">
        <v>399</v>
      </c>
      <c r="H399" s="8" t="s">
        <v>14</v>
      </c>
      <c r="I399" s="3" t="s">
        <v>7</v>
      </c>
      <c r="J399" s="8"/>
      <c r="K399" s="12" t="s">
        <v>8</v>
      </c>
      <c r="L399" s="99"/>
      <c r="M399" s="40"/>
      <c r="N399" s="77"/>
      <c r="P399" s="107"/>
      <c r="Q399" s="41"/>
      <c r="R399" s="41"/>
      <c r="S399" s="71"/>
      <c r="T399" s="108"/>
      <c r="V399" s="125">
        <f>8201.65+8.18</f>
        <v>8209.83</v>
      </c>
      <c r="W399" s="71">
        <v>1929.21</v>
      </c>
      <c r="X399" s="42">
        <f t="shared" si="138"/>
        <v>8209.83</v>
      </c>
      <c r="Y399" s="115">
        <f t="shared" si="139"/>
        <v>1929.21</v>
      </c>
      <c r="AA399" s="120">
        <f t="shared" si="140"/>
        <v>10139.040000000001</v>
      </c>
      <c r="AB399" s="42">
        <f t="shared" si="141"/>
        <v>0</v>
      </c>
      <c r="AC399" s="42">
        <f t="shared" si="142"/>
        <v>10139.040000000001</v>
      </c>
      <c r="AD399" s="121">
        <f t="shared" si="143"/>
        <v>100</v>
      </c>
    </row>
    <row r="400" spans="2:30" x14ac:dyDescent="0.2">
      <c r="B400" s="2">
        <v>392</v>
      </c>
      <c r="C400" s="1">
        <v>11</v>
      </c>
      <c r="D400" s="155">
        <v>43234</v>
      </c>
      <c r="E400" s="156">
        <v>85</v>
      </c>
      <c r="F400" s="3">
        <v>1193</v>
      </c>
      <c r="G400" s="158" t="s">
        <v>400</v>
      </c>
      <c r="H400" s="8" t="s">
        <v>14</v>
      </c>
      <c r="I400" s="3" t="s">
        <v>7</v>
      </c>
      <c r="J400" s="8"/>
      <c r="K400" s="12" t="s">
        <v>8</v>
      </c>
      <c r="L400" s="99"/>
      <c r="M400" s="40"/>
      <c r="N400" s="77"/>
      <c r="P400" s="107"/>
      <c r="Q400" s="41"/>
      <c r="R400" s="41"/>
      <c r="S400" s="71"/>
      <c r="T400" s="108"/>
      <c r="V400" s="125">
        <f>8201.65+8.18</f>
        <v>8209.83</v>
      </c>
      <c r="W400" s="71">
        <v>1929.21</v>
      </c>
      <c r="X400" s="42">
        <f t="shared" si="138"/>
        <v>8209.83</v>
      </c>
      <c r="Y400" s="115">
        <f t="shared" si="139"/>
        <v>1929.21</v>
      </c>
      <c r="AA400" s="120">
        <f t="shared" si="140"/>
        <v>10139.040000000001</v>
      </c>
      <c r="AB400" s="42">
        <f t="shared" si="141"/>
        <v>0</v>
      </c>
      <c r="AC400" s="42">
        <f t="shared" si="142"/>
        <v>10139.040000000001</v>
      </c>
      <c r="AD400" s="121">
        <f t="shared" si="143"/>
        <v>100</v>
      </c>
    </row>
    <row r="401" spans="2:30" x14ac:dyDescent="0.2">
      <c r="B401" s="2">
        <v>393</v>
      </c>
      <c r="C401" s="1">
        <v>12</v>
      </c>
      <c r="D401" s="155">
        <v>43234</v>
      </c>
      <c r="E401" s="156">
        <v>85</v>
      </c>
      <c r="F401" s="3">
        <v>1196</v>
      </c>
      <c r="G401" s="158" t="s">
        <v>401</v>
      </c>
      <c r="H401" s="8" t="s">
        <v>14</v>
      </c>
      <c r="I401" s="3" t="s">
        <v>7</v>
      </c>
      <c r="J401" s="8"/>
      <c r="K401" s="12" t="s">
        <v>8</v>
      </c>
      <c r="L401" s="99"/>
      <c r="M401" s="40"/>
      <c r="N401" s="77"/>
      <c r="P401" s="107"/>
      <c r="Q401" s="41"/>
      <c r="R401" s="41"/>
      <c r="S401" s="71"/>
      <c r="T401" s="108"/>
      <c r="V401" s="125">
        <f>8201.65+8.18</f>
        <v>8209.83</v>
      </c>
      <c r="W401" s="71">
        <v>1929.21</v>
      </c>
      <c r="X401" s="42">
        <f t="shared" si="138"/>
        <v>8209.83</v>
      </c>
      <c r="Y401" s="115">
        <f t="shared" si="139"/>
        <v>1929.21</v>
      </c>
      <c r="AA401" s="120">
        <f t="shared" si="140"/>
        <v>10139.040000000001</v>
      </c>
      <c r="AB401" s="42">
        <f t="shared" si="141"/>
        <v>0</v>
      </c>
      <c r="AC401" s="42">
        <f t="shared" si="142"/>
        <v>10139.040000000001</v>
      </c>
      <c r="AD401" s="121">
        <f t="shared" si="143"/>
        <v>100</v>
      </c>
    </row>
    <row r="402" spans="2:30" x14ac:dyDescent="0.2">
      <c r="B402" s="2">
        <v>394</v>
      </c>
      <c r="C402" s="1">
        <v>13</v>
      </c>
      <c r="D402" s="155">
        <v>43234</v>
      </c>
      <c r="E402" s="156">
        <v>85</v>
      </c>
      <c r="F402" s="3">
        <v>1199</v>
      </c>
      <c r="G402" s="158" t="s">
        <v>402</v>
      </c>
      <c r="H402" s="8" t="s">
        <v>30</v>
      </c>
      <c r="I402" s="3" t="s">
        <v>7</v>
      </c>
      <c r="J402" s="8"/>
      <c r="K402" s="12" t="s">
        <v>8</v>
      </c>
      <c r="L402" s="99"/>
      <c r="M402" s="40"/>
      <c r="N402" s="77"/>
      <c r="P402" s="107"/>
      <c r="Q402" s="41"/>
      <c r="R402" s="41"/>
      <c r="S402" s="71"/>
      <c r="T402" s="108"/>
      <c r="V402" s="125">
        <f>7848.65+8.18</f>
        <v>7856.83</v>
      </c>
      <c r="W402" s="71">
        <v>1774.06</v>
      </c>
      <c r="X402" s="42">
        <f t="shared" si="138"/>
        <v>7856.83</v>
      </c>
      <c r="Y402" s="115">
        <f t="shared" si="139"/>
        <v>1774.06</v>
      </c>
      <c r="AA402" s="120">
        <f t="shared" si="140"/>
        <v>9630.89</v>
      </c>
      <c r="AB402" s="42">
        <f t="shared" si="141"/>
        <v>0</v>
      </c>
      <c r="AC402" s="42">
        <f t="shared" si="142"/>
        <v>9630.89</v>
      </c>
      <c r="AD402" s="121">
        <f t="shared" si="143"/>
        <v>100</v>
      </c>
    </row>
    <row r="403" spans="2:30" x14ac:dyDescent="0.2">
      <c r="B403" s="2">
        <v>395</v>
      </c>
      <c r="C403" s="1">
        <v>14</v>
      </c>
      <c r="D403" s="155">
        <v>43234</v>
      </c>
      <c r="E403" s="156">
        <v>85</v>
      </c>
      <c r="F403" s="3">
        <v>1200</v>
      </c>
      <c r="G403" s="158" t="s">
        <v>403</v>
      </c>
      <c r="H403" s="8" t="s">
        <v>30</v>
      </c>
      <c r="I403" s="3" t="s">
        <v>7</v>
      </c>
      <c r="J403" s="8"/>
      <c r="K403" s="12" t="s">
        <v>8</v>
      </c>
      <c r="L403" s="99"/>
      <c r="M403" s="40"/>
      <c r="N403" s="77"/>
      <c r="P403" s="107"/>
      <c r="Q403" s="41"/>
      <c r="R403" s="41"/>
      <c r="S403" s="71"/>
      <c r="T403" s="108"/>
      <c r="V403" s="125">
        <f>7848.65+8.18</f>
        <v>7856.83</v>
      </c>
      <c r="W403" s="71">
        <v>1774.06</v>
      </c>
      <c r="X403" s="42">
        <f t="shared" si="138"/>
        <v>7856.83</v>
      </c>
      <c r="Y403" s="115">
        <f t="shared" si="139"/>
        <v>1774.06</v>
      </c>
      <c r="AA403" s="120">
        <f t="shared" si="140"/>
        <v>9630.89</v>
      </c>
      <c r="AB403" s="42">
        <f t="shared" si="141"/>
        <v>0</v>
      </c>
      <c r="AC403" s="42">
        <f t="shared" si="142"/>
        <v>9630.89</v>
      </c>
      <c r="AD403" s="121">
        <f t="shared" si="143"/>
        <v>100</v>
      </c>
    </row>
    <row r="404" spans="2:30" x14ac:dyDescent="0.2">
      <c r="B404" s="2">
        <v>396</v>
      </c>
      <c r="C404" s="1">
        <v>15</v>
      </c>
      <c r="D404" s="155">
        <v>43234</v>
      </c>
      <c r="E404" s="156">
        <v>85</v>
      </c>
      <c r="F404" s="3">
        <v>1201</v>
      </c>
      <c r="G404" s="158" t="s">
        <v>404</v>
      </c>
      <c r="H404" s="8" t="s">
        <v>30</v>
      </c>
      <c r="I404" s="3" t="s">
        <v>7</v>
      </c>
      <c r="J404" s="8"/>
      <c r="K404" s="12" t="s">
        <v>8</v>
      </c>
      <c r="L404" s="99"/>
      <c r="M404" s="40"/>
      <c r="N404" s="77"/>
      <c r="P404" s="107"/>
      <c r="Q404" s="41"/>
      <c r="R404" s="41"/>
      <c r="S404" s="71"/>
      <c r="T404" s="108"/>
      <c r="V404" s="125">
        <f>7848.65+8.18</f>
        <v>7856.83</v>
      </c>
      <c r="W404" s="71">
        <v>1774.06</v>
      </c>
      <c r="X404" s="42">
        <f t="shared" si="138"/>
        <v>7856.83</v>
      </c>
      <c r="Y404" s="115">
        <f t="shared" si="139"/>
        <v>1774.06</v>
      </c>
      <c r="AA404" s="120">
        <f t="shared" si="140"/>
        <v>9630.89</v>
      </c>
      <c r="AB404" s="42">
        <f t="shared" si="141"/>
        <v>0</v>
      </c>
      <c r="AC404" s="42">
        <f t="shared" si="142"/>
        <v>9630.89</v>
      </c>
      <c r="AD404" s="121">
        <f t="shared" si="143"/>
        <v>100</v>
      </c>
    </row>
    <row r="405" spans="2:30" x14ac:dyDescent="0.2">
      <c r="B405" s="2">
        <v>397</v>
      </c>
      <c r="C405" s="1">
        <v>16</v>
      </c>
      <c r="D405" s="155">
        <v>43234</v>
      </c>
      <c r="E405" s="156">
        <v>85</v>
      </c>
      <c r="F405" s="3">
        <v>1202</v>
      </c>
      <c r="G405" s="158" t="s">
        <v>405</v>
      </c>
      <c r="H405" s="8" t="s">
        <v>30</v>
      </c>
      <c r="I405" s="3" t="s">
        <v>7</v>
      </c>
      <c r="J405" s="8"/>
      <c r="K405" s="12" t="s">
        <v>8</v>
      </c>
      <c r="L405" s="99"/>
      <c r="M405" s="40"/>
      <c r="N405" s="77"/>
      <c r="P405" s="107"/>
      <c r="Q405" s="41"/>
      <c r="R405" s="41"/>
      <c r="S405" s="71"/>
      <c r="T405" s="108"/>
      <c r="V405" s="125">
        <f>7848.65+8.18</f>
        <v>7856.83</v>
      </c>
      <c r="W405" s="71">
        <v>1774.06</v>
      </c>
      <c r="X405" s="42">
        <f t="shared" si="138"/>
        <v>7856.83</v>
      </c>
      <c r="Y405" s="115">
        <f t="shared" si="139"/>
        <v>1774.06</v>
      </c>
      <c r="AA405" s="120">
        <f t="shared" si="140"/>
        <v>9630.89</v>
      </c>
      <c r="AB405" s="42">
        <f t="shared" si="141"/>
        <v>0</v>
      </c>
      <c r="AC405" s="42">
        <f t="shared" si="142"/>
        <v>9630.89</v>
      </c>
      <c r="AD405" s="121">
        <f t="shared" si="143"/>
        <v>100</v>
      </c>
    </row>
    <row r="406" spans="2:30" x14ac:dyDescent="0.2">
      <c r="B406" s="2">
        <v>398</v>
      </c>
      <c r="D406" s="155"/>
      <c r="E406" s="156"/>
      <c r="F406" s="3"/>
      <c r="G406" s="158"/>
      <c r="H406" s="8"/>
      <c r="I406" s="3"/>
      <c r="J406" s="8"/>
      <c r="K406" s="12"/>
      <c r="L406" s="99"/>
      <c r="M406" s="40"/>
      <c r="N406" s="77"/>
      <c r="P406" s="107"/>
      <c r="Q406" s="41"/>
      <c r="R406" s="41"/>
      <c r="S406" s="71"/>
      <c r="T406" s="108"/>
      <c r="V406" s="125"/>
      <c r="W406" s="71"/>
      <c r="X406" s="42"/>
      <c r="Y406" s="115"/>
      <c r="AA406" s="120"/>
      <c r="AB406" s="42"/>
      <c r="AC406" s="42"/>
      <c r="AD406" s="121"/>
    </row>
    <row r="407" spans="2:30" x14ac:dyDescent="0.2">
      <c r="B407" s="2">
        <v>399</v>
      </c>
      <c r="C407" s="1">
        <v>1</v>
      </c>
      <c r="D407" s="155">
        <v>43241</v>
      </c>
      <c r="E407" s="156">
        <v>81</v>
      </c>
      <c r="F407" s="3">
        <v>1129</v>
      </c>
      <c r="G407" s="158" t="s">
        <v>406</v>
      </c>
      <c r="H407" s="8" t="s">
        <v>20</v>
      </c>
      <c r="I407" s="3" t="s">
        <v>7</v>
      </c>
      <c r="J407" s="8"/>
      <c r="K407" s="12" t="s">
        <v>8</v>
      </c>
      <c r="L407" s="99"/>
      <c r="M407" s="40"/>
      <c r="N407" s="77"/>
      <c r="P407" s="107"/>
      <c r="Q407" s="41"/>
      <c r="R407" s="41"/>
      <c r="S407" s="71"/>
      <c r="T407" s="108"/>
      <c r="V407" s="125">
        <f>7543.65+8.18</f>
        <v>7551.83</v>
      </c>
      <c r="W407" s="71">
        <v>1774.06</v>
      </c>
      <c r="X407" s="42">
        <f t="shared" ref="X407:X422" si="144">V407-S407</f>
        <v>7551.83</v>
      </c>
      <c r="Y407" s="115">
        <f t="shared" ref="Y407:Y422" si="145">W407-T407</f>
        <v>1774.06</v>
      </c>
      <c r="AA407" s="120">
        <f t="shared" ref="AA407:AA422" si="146">V407+W407</f>
        <v>9325.89</v>
      </c>
      <c r="AB407" s="42">
        <f t="shared" ref="AB407:AB422" si="147">(S407+T407)</f>
        <v>0</v>
      </c>
      <c r="AC407" s="42">
        <f t="shared" ref="AC407:AC422" si="148">AA407-AB407</f>
        <v>9325.89</v>
      </c>
      <c r="AD407" s="121">
        <f t="shared" ref="AD407:AD422" si="149">AC407/AA407*100</f>
        <v>100</v>
      </c>
    </row>
    <row r="408" spans="2:30" x14ac:dyDescent="0.2">
      <c r="B408" s="2">
        <v>400</v>
      </c>
      <c r="C408" s="1">
        <v>2</v>
      </c>
      <c r="D408" s="155">
        <v>43241</v>
      </c>
      <c r="E408" s="156">
        <v>81</v>
      </c>
      <c r="F408" s="3">
        <v>1132</v>
      </c>
      <c r="G408" s="158" t="s">
        <v>407</v>
      </c>
      <c r="H408" s="8" t="s">
        <v>20</v>
      </c>
      <c r="I408" s="3" t="s">
        <v>7</v>
      </c>
      <c r="J408" s="8"/>
      <c r="K408" s="12" t="s">
        <v>8</v>
      </c>
      <c r="L408" s="99"/>
      <c r="M408" s="40"/>
      <c r="N408" s="77"/>
      <c r="P408" s="107"/>
      <c r="Q408" s="41"/>
      <c r="R408" s="41"/>
      <c r="S408" s="71"/>
      <c r="T408" s="108"/>
      <c r="V408" s="125">
        <f>7543.65+8.18</f>
        <v>7551.83</v>
      </c>
      <c r="W408" s="71">
        <v>1774.06</v>
      </c>
      <c r="X408" s="42">
        <f t="shared" si="144"/>
        <v>7551.83</v>
      </c>
      <c r="Y408" s="115">
        <f t="shared" si="145"/>
        <v>1774.06</v>
      </c>
      <c r="AA408" s="120">
        <f t="shared" si="146"/>
        <v>9325.89</v>
      </c>
      <c r="AB408" s="42">
        <f t="shared" si="147"/>
        <v>0</v>
      </c>
      <c r="AC408" s="42">
        <f t="shared" si="148"/>
        <v>9325.89</v>
      </c>
      <c r="AD408" s="121">
        <f t="shared" si="149"/>
        <v>100</v>
      </c>
    </row>
    <row r="409" spans="2:30" x14ac:dyDescent="0.2">
      <c r="B409" s="2">
        <v>401</v>
      </c>
      <c r="C409" s="1">
        <v>3</v>
      </c>
      <c r="D409" s="155">
        <v>43241</v>
      </c>
      <c r="E409" s="156">
        <v>82</v>
      </c>
      <c r="F409" s="3">
        <v>1143</v>
      </c>
      <c r="G409" s="158" t="s">
        <v>408</v>
      </c>
      <c r="H409" s="8" t="s">
        <v>242</v>
      </c>
      <c r="I409" s="3" t="s">
        <v>7</v>
      </c>
      <c r="J409" s="8"/>
      <c r="K409" s="12" t="s">
        <v>8</v>
      </c>
      <c r="L409" s="99"/>
      <c r="M409" s="40"/>
      <c r="N409" s="77"/>
      <c r="P409" s="107"/>
      <c r="Q409" s="41"/>
      <c r="R409" s="41"/>
      <c r="S409" s="71"/>
      <c r="T409" s="108"/>
      <c r="V409" s="125">
        <f t="shared" ref="V409:V422" si="150">8744.65+8.18</f>
        <v>8752.83</v>
      </c>
      <c r="W409" s="71">
        <v>1929.21</v>
      </c>
      <c r="X409" s="42">
        <f t="shared" si="144"/>
        <v>8752.83</v>
      </c>
      <c r="Y409" s="115">
        <f t="shared" si="145"/>
        <v>1929.21</v>
      </c>
      <c r="AA409" s="120">
        <f t="shared" si="146"/>
        <v>10682.04</v>
      </c>
      <c r="AB409" s="42">
        <f t="shared" si="147"/>
        <v>0</v>
      </c>
      <c r="AC409" s="42">
        <f t="shared" si="148"/>
        <v>10682.04</v>
      </c>
      <c r="AD409" s="121">
        <f t="shared" si="149"/>
        <v>100</v>
      </c>
    </row>
    <row r="410" spans="2:30" x14ac:dyDescent="0.2">
      <c r="B410" s="2">
        <v>402</v>
      </c>
      <c r="C410" s="1">
        <v>4</v>
      </c>
      <c r="D410" s="155">
        <v>43241</v>
      </c>
      <c r="E410" s="156">
        <v>82</v>
      </c>
      <c r="F410" s="3">
        <v>1144</v>
      </c>
      <c r="G410" s="158" t="s">
        <v>409</v>
      </c>
      <c r="H410" s="8" t="s">
        <v>10</v>
      </c>
      <c r="I410" s="3" t="s">
        <v>7</v>
      </c>
      <c r="J410" s="8"/>
      <c r="K410" s="12" t="s">
        <v>8</v>
      </c>
      <c r="L410" s="99"/>
      <c r="M410" s="40"/>
      <c r="N410" s="77"/>
      <c r="P410" s="107"/>
      <c r="Q410" s="41"/>
      <c r="R410" s="41"/>
      <c r="S410" s="71"/>
      <c r="T410" s="108"/>
      <c r="V410" s="125">
        <f t="shared" si="150"/>
        <v>8752.83</v>
      </c>
      <c r="W410" s="71">
        <v>1929.21</v>
      </c>
      <c r="X410" s="42">
        <f t="shared" si="144"/>
        <v>8752.83</v>
      </c>
      <c r="Y410" s="115">
        <f t="shared" si="145"/>
        <v>1929.21</v>
      </c>
      <c r="AA410" s="120">
        <f t="shared" si="146"/>
        <v>10682.04</v>
      </c>
      <c r="AB410" s="42">
        <f t="shared" si="147"/>
        <v>0</v>
      </c>
      <c r="AC410" s="42">
        <f t="shared" si="148"/>
        <v>10682.04</v>
      </c>
      <c r="AD410" s="121">
        <f t="shared" si="149"/>
        <v>100</v>
      </c>
    </row>
    <row r="411" spans="2:30" x14ac:dyDescent="0.2">
      <c r="B411" s="2">
        <v>403</v>
      </c>
      <c r="C411" s="1">
        <v>5</v>
      </c>
      <c r="D411" s="155">
        <v>43241</v>
      </c>
      <c r="E411" s="156">
        <v>82</v>
      </c>
      <c r="F411" s="3">
        <v>1145</v>
      </c>
      <c r="G411" s="158" t="s">
        <v>410</v>
      </c>
      <c r="H411" s="8" t="s">
        <v>242</v>
      </c>
      <c r="I411" s="3" t="s">
        <v>7</v>
      </c>
      <c r="J411" s="8"/>
      <c r="K411" s="12" t="s">
        <v>8</v>
      </c>
      <c r="L411" s="99"/>
      <c r="M411" s="40"/>
      <c r="N411" s="77"/>
      <c r="P411" s="107"/>
      <c r="Q411" s="41"/>
      <c r="R411" s="41"/>
      <c r="S411" s="71"/>
      <c r="T411" s="108"/>
      <c r="V411" s="125">
        <f t="shared" si="150"/>
        <v>8752.83</v>
      </c>
      <c r="W411" s="71">
        <v>1929.21</v>
      </c>
      <c r="X411" s="42">
        <f t="shared" si="144"/>
        <v>8752.83</v>
      </c>
      <c r="Y411" s="115">
        <f t="shared" si="145"/>
        <v>1929.21</v>
      </c>
      <c r="AA411" s="120">
        <f t="shared" si="146"/>
        <v>10682.04</v>
      </c>
      <c r="AB411" s="42">
        <f t="shared" si="147"/>
        <v>0</v>
      </c>
      <c r="AC411" s="42">
        <f t="shared" si="148"/>
        <v>10682.04</v>
      </c>
      <c r="AD411" s="121">
        <f t="shared" si="149"/>
        <v>100</v>
      </c>
    </row>
    <row r="412" spans="2:30" x14ac:dyDescent="0.2">
      <c r="B412" s="2">
        <v>404</v>
      </c>
      <c r="C412" s="1">
        <v>6</v>
      </c>
      <c r="D412" s="155">
        <v>43241</v>
      </c>
      <c r="E412" s="156">
        <v>82</v>
      </c>
      <c r="F412" s="3">
        <v>1146</v>
      </c>
      <c r="G412" s="158" t="s">
        <v>411</v>
      </c>
      <c r="H412" s="8" t="s">
        <v>10</v>
      </c>
      <c r="I412" s="3" t="s">
        <v>7</v>
      </c>
      <c r="J412" s="8"/>
      <c r="K412" s="12" t="s">
        <v>8</v>
      </c>
      <c r="L412" s="99"/>
      <c r="M412" s="40"/>
      <c r="N412" s="77"/>
      <c r="P412" s="107"/>
      <c r="Q412" s="41"/>
      <c r="R412" s="41"/>
      <c r="S412" s="71"/>
      <c r="T412" s="108"/>
      <c r="V412" s="125">
        <f t="shared" si="150"/>
        <v>8752.83</v>
      </c>
      <c r="W412" s="71">
        <v>1929.21</v>
      </c>
      <c r="X412" s="42">
        <f t="shared" si="144"/>
        <v>8752.83</v>
      </c>
      <c r="Y412" s="115">
        <f t="shared" si="145"/>
        <v>1929.21</v>
      </c>
      <c r="AA412" s="120">
        <f t="shared" si="146"/>
        <v>10682.04</v>
      </c>
      <c r="AB412" s="42">
        <f t="shared" si="147"/>
        <v>0</v>
      </c>
      <c r="AC412" s="42">
        <f t="shared" si="148"/>
        <v>10682.04</v>
      </c>
      <c r="AD412" s="121">
        <f t="shared" si="149"/>
        <v>100</v>
      </c>
    </row>
    <row r="413" spans="2:30" x14ac:dyDescent="0.2">
      <c r="B413" s="2">
        <v>405</v>
      </c>
      <c r="C413" s="1">
        <v>7</v>
      </c>
      <c r="D413" s="155">
        <v>43241</v>
      </c>
      <c r="E413" s="156">
        <v>82</v>
      </c>
      <c r="F413" s="3">
        <v>1147</v>
      </c>
      <c r="G413" s="158" t="s">
        <v>412</v>
      </c>
      <c r="H413" s="8" t="s">
        <v>10</v>
      </c>
      <c r="I413" s="3" t="s">
        <v>7</v>
      </c>
      <c r="J413" s="8"/>
      <c r="K413" s="12" t="s">
        <v>8</v>
      </c>
      <c r="L413" s="99"/>
      <c r="M413" s="40"/>
      <c r="N413" s="77"/>
      <c r="P413" s="107"/>
      <c r="Q413" s="41"/>
      <c r="R413" s="41"/>
      <c r="S413" s="71"/>
      <c r="T413" s="108"/>
      <c r="V413" s="125">
        <f t="shared" si="150"/>
        <v>8752.83</v>
      </c>
      <c r="W413" s="71">
        <v>1929.21</v>
      </c>
      <c r="X413" s="42">
        <f t="shared" si="144"/>
        <v>8752.83</v>
      </c>
      <c r="Y413" s="115">
        <f t="shared" si="145"/>
        <v>1929.21</v>
      </c>
      <c r="AA413" s="120">
        <f t="shared" si="146"/>
        <v>10682.04</v>
      </c>
      <c r="AB413" s="42">
        <f t="shared" si="147"/>
        <v>0</v>
      </c>
      <c r="AC413" s="42">
        <f t="shared" si="148"/>
        <v>10682.04</v>
      </c>
      <c r="AD413" s="121">
        <f t="shared" si="149"/>
        <v>100</v>
      </c>
    </row>
    <row r="414" spans="2:30" x14ac:dyDescent="0.2">
      <c r="B414" s="2">
        <v>406</v>
      </c>
      <c r="C414" s="1">
        <v>8</v>
      </c>
      <c r="D414" s="155">
        <v>43241</v>
      </c>
      <c r="E414" s="156">
        <v>82</v>
      </c>
      <c r="F414" s="3">
        <v>1148</v>
      </c>
      <c r="G414" s="158" t="s">
        <v>413</v>
      </c>
      <c r="H414" s="8" t="s">
        <v>242</v>
      </c>
      <c r="I414" s="3" t="s">
        <v>7</v>
      </c>
      <c r="J414" s="8"/>
      <c r="K414" s="12" t="s">
        <v>8</v>
      </c>
      <c r="L414" s="99"/>
      <c r="M414" s="40"/>
      <c r="N414" s="77"/>
      <c r="P414" s="107"/>
      <c r="Q414" s="41"/>
      <c r="R414" s="41"/>
      <c r="S414" s="71"/>
      <c r="T414" s="108"/>
      <c r="V414" s="125">
        <f t="shared" si="150"/>
        <v>8752.83</v>
      </c>
      <c r="W414" s="71">
        <v>1929.21</v>
      </c>
      <c r="X414" s="42">
        <f t="shared" si="144"/>
        <v>8752.83</v>
      </c>
      <c r="Y414" s="115">
        <f t="shared" si="145"/>
        <v>1929.21</v>
      </c>
      <c r="AA414" s="120">
        <f t="shared" si="146"/>
        <v>10682.04</v>
      </c>
      <c r="AB414" s="42">
        <f t="shared" si="147"/>
        <v>0</v>
      </c>
      <c r="AC414" s="42">
        <f t="shared" si="148"/>
        <v>10682.04</v>
      </c>
      <c r="AD414" s="121">
        <f t="shared" si="149"/>
        <v>100</v>
      </c>
    </row>
    <row r="415" spans="2:30" x14ac:dyDescent="0.2">
      <c r="B415" s="2">
        <v>407</v>
      </c>
      <c r="C415" s="1">
        <v>9</v>
      </c>
      <c r="D415" s="155">
        <v>43241</v>
      </c>
      <c r="E415" s="156">
        <v>82</v>
      </c>
      <c r="F415" s="3">
        <v>1149</v>
      </c>
      <c r="G415" s="158" t="s">
        <v>414</v>
      </c>
      <c r="H415" s="8" t="s">
        <v>10</v>
      </c>
      <c r="I415" s="3" t="s">
        <v>7</v>
      </c>
      <c r="J415" s="8"/>
      <c r="K415" s="12" t="s">
        <v>8</v>
      </c>
      <c r="L415" s="99"/>
      <c r="M415" s="40"/>
      <c r="N415" s="77"/>
      <c r="P415" s="107"/>
      <c r="Q415" s="41"/>
      <c r="R415" s="41"/>
      <c r="S415" s="71"/>
      <c r="T415" s="108"/>
      <c r="V415" s="125">
        <f t="shared" si="150"/>
        <v>8752.83</v>
      </c>
      <c r="W415" s="71">
        <v>1929.21</v>
      </c>
      <c r="X415" s="42">
        <f t="shared" si="144"/>
        <v>8752.83</v>
      </c>
      <c r="Y415" s="115">
        <f t="shared" si="145"/>
        <v>1929.21</v>
      </c>
      <c r="AA415" s="120">
        <f t="shared" si="146"/>
        <v>10682.04</v>
      </c>
      <c r="AB415" s="42">
        <f t="shared" si="147"/>
        <v>0</v>
      </c>
      <c r="AC415" s="42">
        <f t="shared" si="148"/>
        <v>10682.04</v>
      </c>
      <c r="AD415" s="121">
        <f t="shared" si="149"/>
        <v>100</v>
      </c>
    </row>
    <row r="416" spans="2:30" x14ac:dyDescent="0.2">
      <c r="B416" s="2">
        <v>408</v>
      </c>
      <c r="C416" s="1">
        <v>10</v>
      </c>
      <c r="D416" s="155">
        <v>43241</v>
      </c>
      <c r="E416" s="156">
        <v>82</v>
      </c>
      <c r="F416" s="3">
        <v>1150</v>
      </c>
      <c r="G416" s="158" t="s">
        <v>415</v>
      </c>
      <c r="H416" s="8" t="s">
        <v>242</v>
      </c>
      <c r="I416" s="3" t="s">
        <v>7</v>
      </c>
      <c r="J416" s="8"/>
      <c r="K416" s="12" t="s">
        <v>8</v>
      </c>
      <c r="L416" s="99"/>
      <c r="M416" s="40"/>
      <c r="N416" s="77"/>
      <c r="P416" s="107"/>
      <c r="Q416" s="41"/>
      <c r="R416" s="41"/>
      <c r="S416" s="71"/>
      <c r="T416" s="108"/>
      <c r="V416" s="125">
        <f t="shared" si="150"/>
        <v>8752.83</v>
      </c>
      <c r="W416" s="71">
        <v>1929.21</v>
      </c>
      <c r="X416" s="42">
        <f t="shared" si="144"/>
        <v>8752.83</v>
      </c>
      <c r="Y416" s="115">
        <f t="shared" si="145"/>
        <v>1929.21</v>
      </c>
      <c r="AA416" s="120">
        <f t="shared" si="146"/>
        <v>10682.04</v>
      </c>
      <c r="AB416" s="42">
        <f t="shared" si="147"/>
        <v>0</v>
      </c>
      <c r="AC416" s="42">
        <f t="shared" si="148"/>
        <v>10682.04</v>
      </c>
      <c r="AD416" s="121">
        <f t="shared" si="149"/>
        <v>100</v>
      </c>
    </row>
    <row r="417" spans="2:30" x14ac:dyDescent="0.2">
      <c r="B417" s="2">
        <v>409</v>
      </c>
      <c r="C417" s="1">
        <v>11</v>
      </c>
      <c r="D417" s="155">
        <v>43241</v>
      </c>
      <c r="E417" s="156">
        <v>82</v>
      </c>
      <c r="F417" s="3">
        <v>1151</v>
      </c>
      <c r="G417" s="158" t="s">
        <v>416</v>
      </c>
      <c r="H417" s="8" t="s">
        <v>242</v>
      </c>
      <c r="I417" s="3" t="s">
        <v>7</v>
      </c>
      <c r="J417" s="8"/>
      <c r="K417" s="12" t="s">
        <v>8</v>
      </c>
      <c r="L417" s="99"/>
      <c r="M417" s="40"/>
      <c r="N417" s="77"/>
      <c r="P417" s="107"/>
      <c r="Q417" s="41"/>
      <c r="R417" s="41"/>
      <c r="S417" s="71"/>
      <c r="T417" s="108"/>
      <c r="V417" s="125">
        <f t="shared" si="150"/>
        <v>8752.83</v>
      </c>
      <c r="W417" s="71">
        <v>1929.21</v>
      </c>
      <c r="X417" s="42">
        <f t="shared" si="144"/>
        <v>8752.83</v>
      </c>
      <c r="Y417" s="115">
        <f t="shared" si="145"/>
        <v>1929.21</v>
      </c>
      <c r="AA417" s="120">
        <f t="shared" si="146"/>
        <v>10682.04</v>
      </c>
      <c r="AB417" s="42">
        <f t="shared" si="147"/>
        <v>0</v>
      </c>
      <c r="AC417" s="42">
        <f t="shared" si="148"/>
        <v>10682.04</v>
      </c>
      <c r="AD417" s="121">
        <f t="shared" si="149"/>
        <v>100</v>
      </c>
    </row>
    <row r="418" spans="2:30" x14ac:dyDescent="0.2">
      <c r="B418" s="2">
        <v>410</v>
      </c>
      <c r="C418" s="1">
        <v>12</v>
      </c>
      <c r="D418" s="155">
        <v>43241</v>
      </c>
      <c r="E418" s="156">
        <v>82</v>
      </c>
      <c r="F418" s="3">
        <v>1152</v>
      </c>
      <c r="G418" s="158" t="s">
        <v>417</v>
      </c>
      <c r="H418" s="8" t="s">
        <v>10</v>
      </c>
      <c r="I418" s="3" t="s">
        <v>7</v>
      </c>
      <c r="J418" s="8"/>
      <c r="K418" s="12" t="s">
        <v>8</v>
      </c>
      <c r="L418" s="99"/>
      <c r="M418" s="40"/>
      <c r="N418" s="77"/>
      <c r="P418" s="107"/>
      <c r="Q418" s="41"/>
      <c r="R418" s="41"/>
      <c r="S418" s="71"/>
      <c r="T418" s="108"/>
      <c r="V418" s="125">
        <f t="shared" si="150"/>
        <v>8752.83</v>
      </c>
      <c r="W418" s="71">
        <v>1929.21</v>
      </c>
      <c r="X418" s="42">
        <f t="shared" si="144"/>
        <v>8752.83</v>
      </c>
      <c r="Y418" s="115">
        <f t="shared" si="145"/>
        <v>1929.21</v>
      </c>
      <c r="AA418" s="120">
        <f t="shared" si="146"/>
        <v>10682.04</v>
      </c>
      <c r="AB418" s="42">
        <f t="shared" si="147"/>
        <v>0</v>
      </c>
      <c r="AC418" s="42">
        <f t="shared" si="148"/>
        <v>10682.04</v>
      </c>
      <c r="AD418" s="121">
        <f t="shared" si="149"/>
        <v>100</v>
      </c>
    </row>
    <row r="419" spans="2:30" x14ac:dyDescent="0.2">
      <c r="B419" s="2">
        <v>411</v>
      </c>
      <c r="C419" s="1">
        <v>13</v>
      </c>
      <c r="D419" s="155">
        <v>43241</v>
      </c>
      <c r="E419" s="156">
        <v>82</v>
      </c>
      <c r="F419" s="3">
        <v>1153</v>
      </c>
      <c r="G419" s="158" t="s">
        <v>418</v>
      </c>
      <c r="H419" s="8" t="s">
        <v>242</v>
      </c>
      <c r="I419" s="3" t="s">
        <v>7</v>
      </c>
      <c r="J419" s="8"/>
      <c r="K419" s="12" t="s">
        <v>8</v>
      </c>
      <c r="L419" s="99"/>
      <c r="M419" s="40"/>
      <c r="N419" s="77"/>
      <c r="P419" s="107"/>
      <c r="Q419" s="41"/>
      <c r="R419" s="41"/>
      <c r="S419" s="71"/>
      <c r="T419" s="108"/>
      <c r="V419" s="125">
        <f t="shared" si="150"/>
        <v>8752.83</v>
      </c>
      <c r="W419" s="71">
        <v>1929.21</v>
      </c>
      <c r="X419" s="42">
        <f t="shared" si="144"/>
        <v>8752.83</v>
      </c>
      <c r="Y419" s="115">
        <f t="shared" si="145"/>
        <v>1929.21</v>
      </c>
      <c r="AA419" s="120">
        <f t="shared" si="146"/>
        <v>10682.04</v>
      </c>
      <c r="AB419" s="42">
        <f t="shared" si="147"/>
        <v>0</v>
      </c>
      <c r="AC419" s="42">
        <f t="shared" si="148"/>
        <v>10682.04</v>
      </c>
      <c r="AD419" s="121">
        <f t="shared" si="149"/>
        <v>100</v>
      </c>
    </row>
    <row r="420" spans="2:30" x14ac:dyDescent="0.2">
      <c r="B420" s="2">
        <v>412</v>
      </c>
      <c r="C420" s="1">
        <v>14</v>
      </c>
      <c r="D420" s="155">
        <v>43241</v>
      </c>
      <c r="E420" s="156">
        <v>82</v>
      </c>
      <c r="F420" s="3">
        <v>1154</v>
      </c>
      <c r="G420" s="158" t="s">
        <v>419</v>
      </c>
      <c r="H420" s="8" t="s">
        <v>10</v>
      </c>
      <c r="I420" s="3" t="s">
        <v>7</v>
      </c>
      <c r="J420" s="8"/>
      <c r="K420" s="12" t="s">
        <v>8</v>
      </c>
      <c r="L420" s="99"/>
      <c r="M420" s="40"/>
      <c r="N420" s="77"/>
      <c r="P420" s="107"/>
      <c r="Q420" s="41"/>
      <c r="R420" s="41"/>
      <c r="S420" s="71"/>
      <c r="T420" s="108"/>
      <c r="V420" s="125">
        <f t="shared" si="150"/>
        <v>8752.83</v>
      </c>
      <c r="W420" s="71">
        <v>1929.21</v>
      </c>
      <c r="X420" s="42">
        <f t="shared" si="144"/>
        <v>8752.83</v>
      </c>
      <c r="Y420" s="115">
        <f t="shared" si="145"/>
        <v>1929.21</v>
      </c>
      <c r="AA420" s="120">
        <f t="shared" si="146"/>
        <v>10682.04</v>
      </c>
      <c r="AB420" s="42">
        <f t="shared" si="147"/>
        <v>0</v>
      </c>
      <c r="AC420" s="42">
        <f t="shared" si="148"/>
        <v>10682.04</v>
      </c>
      <c r="AD420" s="121">
        <f t="shared" si="149"/>
        <v>100</v>
      </c>
    </row>
    <row r="421" spans="2:30" x14ac:dyDescent="0.2">
      <c r="B421" s="2">
        <v>413</v>
      </c>
      <c r="C421" s="1">
        <v>15</v>
      </c>
      <c r="D421" s="155">
        <v>43241</v>
      </c>
      <c r="E421" s="156">
        <v>82</v>
      </c>
      <c r="F421" s="3">
        <v>1155</v>
      </c>
      <c r="G421" s="158" t="s">
        <v>420</v>
      </c>
      <c r="H421" s="8" t="s">
        <v>10</v>
      </c>
      <c r="I421" s="3" t="s">
        <v>7</v>
      </c>
      <c r="J421" s="8"/>
      <c r="K421" s="12" t="s">
        <v>8</v>
      </c>
      <c r="L421" s="99"/>
      <c r="M421" s="40"/>
      <c r="N421" s="77"/>
      <c r="P421" s="107"/>
      <c r="Q421" s="41"/>
      <c r="R421" s="41"/>
      <c r="S421" s="71"/>
      <c r="T421" s="108"/>
      <c r="V421" s="125">
        <f t="shared" si="150"/>
        <v>8752.83</v>
      </c>
      <c r="W421" s="71">
        <v>1929.21</v>
      </c>
      <c r="X421" s="42">
        <f t="shared" si="144"/>
        <v>8752.83</v>
      </c>
      <c r="Y421" s="115">
        <f t="shared" si="145"/>
        <v>1929.21</v>
      </c>
      <c r="AA421" s="120">
        <f t="shared" si="146"/>
        <v>10682.04</v>
      </c>
      <c r="AB421" s="42">
        <f t="shared" si="147"/>
        <v>0</v>
      </c>
      <c r="AC421" s="42">
        <f t="shared" si="148"/>
        <v>10682.04</v>
      </c>
      <c r="AD421" s="121">
        <f t="shared" si="149"/>
        <v>100</v>
      </c>
    </row>
    <row r="422" spans="2:30" x14ac:dyDescent="0.2">
      <c r="B422" s="2">
        <v>414</v>
      </c>
      <c r="C422" s="1">
        <v>16</v>
      </c>
      <c r="D422" s="155">
        <v>43241</v>
      </c>
      <c r="E422" s="156">
        <v>82</v>
      </c>
      <c r="F422" s="3">
        <v>1156</v>
      </c>
      <c r="G422" s="158" t="s">
        <v>421</v>
      </c>
      <c r="H422" s="8" t="s">
        <v>242</v>
      </c>
      <c r="I422" s="3" t="s">
        <v>7</v>
      </c>
      <c r="J422" s="8"/>
      <c r="K422" s="12" t="s">
        <v>8</v>
      </c>
      <c r="L422" s="99"/>
      <c r="M422" s="40"/>
      <c r="N422" s="77"/>
      <c r="P422" s="107"/>
      <c r="Q422" s="41"/>
      <c r="R422" s="41"/>
      <c r="S422" s="71"/>
      <c r="T422" s="108"/>
      <c r="V422" s="125">
        <f t="shared" si="150"/>
        <v>8752.83</v>
      </c>
      <c r="W422" s="71">
        <v>1929.21</v>
      </c>
      <c r="X422" s="42">
        <f t="shared" si="144"/>
        <v>8752.83</v>
      </c>
      <c r="Y422" s="115">
        <f t="shared" si="145"/>
        <v>1929.21</v>
      </c>
      <c r="AA422" s="120">
        <f t="shared" si="146"/>
        <v>10682.04</v>
      </c>
      <c r="AB422" s="42">
        <f t="shared" si="147"/>
        <v>0</v>
      </c>
      <c r="AC422" s="42">
        <f t="shared" si="148"/>
        <v>10682.04</v>
      </c>
      <c r="AD422" s="121">
        <f t="shared" si="149"/>
        <v>100</v>
      </c>
    </row>
    <row r="423" spans="2:30" x14ac:dyDescent="0.2">
      <c r="B423" s="2">
        <v>415</v>
      </c>
      <c r="D423" s="155"/>
      <c r="E423" s="156"/>
      <c r="F423" s="3"/>
      <c r="G423" s="158"/>
      <c r="H423" s="8"/>
      <c r="I423" s="3"/>
      <c r="J423" s="8"/>
      <c r="K423" s="12"/>
      <c r="L423" s="99"/>
      <c r="M423" s="40"/>
      <c r="N423" s="77"/>
      <c r="P423" s="107"/>
      <c r="Q423" s="41"/>
      <c r="R423" s="41"/>
      <c r="S423" s="71"/>
      <c r="T423" s="108"/>
      <c r="V423" s="125"/>
      <c r="W423" s="71"/>
      <c r="X423" s="42"/>
      <c r="Y423" s="115"/>
      <c r="AA423" s="120"/>
      <c r="AB423" s="42"/>
      <c r="AC423" s="42"/>
      <c r="AD423" s="121"/>
    </row>
    <row r="424" spans="2:30" x14ac:dyDescent="0.2">
      <c r="B424" s="2">
        <v>416</v>
      </c>
      <c r="C424" s="1">
        <v>1</v>
      </c>
      <c r="D424" s="155">
        <v>43248</v>
      </c>
      <c r="E424" s="156">
        <v>82</v>
      </c>
      <c r="F424" s="3">
        <v>1157</v>
      </c>
      <c r="G424" s="158" t="s">
        <v>422</v>
      </c>
      <c r="H424" s="8" t="s">
        <v>10</v>
      </c>
      <c r="I424" s="3" t="s">
        <v>7</v>
      </c>
      <c r="J424" s="8"/>
      <c r="K424" s="12" t="s">
        <v>8</v>
      </c>
      <c r="L424" s="99"/>
      <c r="M424" s="40"/>
      <c r="N424" s="77"/>
      <c r="P424" s="107"/>
      <c r="Q424" s="41"/>
      <c r="R424" s="41"/>
      <c r="S424" s="71"/>
      <c r="T424" s="108"/>
      <c r="V424" s="125">
        <f>8744.65+8.18</f>
        <v>8752.83</v>
      </c>
      <c r="W424" s="71">
        <v>1929.21</v>
      </c>
      <c r="X424" s="42">
        <f t="shared" ref="X424:Y431" si="151">V424-S424</f>
        <v>8752.83</v>
      </c>
      <c r="Y424" s="115">
        <f t="shared" si="151"/>
        <v>1929.21</v>
      </c>
      <c r="AA424" s="120">
        <f t="shared" ref="AA424:AA431" si="152">V424+W424</f>
        <v>10682.04</v>
      </c>
      <c r="AB424" s="42">
        <f t="shared" ref="AB424:AB431" si="153">(S424+T424)</f>
        <v>0</v>
      </c>
      <c r="AC424" s="42">
        <f t="shared" ref="AC424:AC431" si="154">AA424-AB424</f>
        <v>10682.04</v>
      </c>
      <c r="AD424" s="121">
        <f t="shared" ref="AD424:AD431" si="155">AC424/AA424*100</f>
        <v>100</v>
      </c>
    </row>
    <row r="425" spans="2:30" x14ac:dyDescent="0.2">
      <c r="B425" s="2">
        <v>417</v>
      </c>
      <c r="C425" s="1">
        <v>2</v>
      </c>
      <c r="D425" s="155">
        <v>43248</v>
      </c>
      <c r="E425" s="156">
        <v>82</v>
      </c>
      <c r="F425" s="3">
        <v>1158</v>
      </c>
      <c r="G425" s="158" t="s">
        <v>423</v>
      </c>
      <c r="H425" s="8" t="s">
        <v>242</v>
      </c>
      <c r="I425" s="3" t="s">
        <v>7</v>
      </c>
      <c r="J425" s="8"/>
      <c r="K425" s="12" t="s">
        <v>8</v>
      </c>
      <c r="L425" s="99"/>
      <c r="M425" s="40"/>
      <c r="N425" s="77"/>
      <c r="P425" s="107"/>
      <c r="Q425" s="41"/>
      <c r="R425" s="41"/>
      <c r="S425" s="71"/>
      <c r="T425" s="108"/>
      <c r="V425" s="125">
        <f>8744.65+8.18</f>
        <v>8752.83</v>
      </c>
      <c r="W425" s="71">
        <v>1929.21</v>
      </c>
      <c r="X425" s="42">
        <f t="shared" si="151"/>
        <v>8752.83</v>
      </c>
      <c r="Y425" s="115">
        <f t="shared" si="151"/>
        <v>1929.21</v>
      </c>
      <c r="AA425" s="120">
        <f t="shared" si="152"/>
        <v>10682.04</v>
      </c>
      <c r="AB425" s="42">
        <f t="shared" si="153"/>
        <v>0</v>
      </c>
      <c r="AC425" s="42">
        <f t="shared" si="154"/>
        <v>10682.04</v>
      </c>
      <c r="AD425" s="121">
        <f t="shared" si="155"/>
        <v>100</v>
      </c>
    </row>
    <row r="426" spans="2:30" x14ac:dyDescent="0.2">
      <c r="B426" s="2">
        <v>418</v>
      </c>
      <c r="C426" s="1">
        <v>3</v>
      </c>
      <c r="D426" s="155">
        <v>43248</v>
      </c>
      <c r="E426" s="156">
        <v>83</v>
      </c>
      <c r="F426" s="3">
        <v>1159</v>
      </c>
      <c r="G426" s="158" t="s">
        <v>424</v>
      </c>
      <c r="H426" s="8" t="s">
        <v>16</v>
      </c>
      <c r="I426" s="3" t="s">
        <v>7</v>
      </c>
      <c r="J426" s="8"/>
      <c r="K426" s="12" t="s">
        <v>8</v>
      </c>
      <c r="L426" s="99"/>
      <c r="M426" s="40"/>
      <c r="N426" s="77"/>
      <c r="P426" s="107"/>
      <c r="Q426" s="41"/>
      <c r="R426" s="41"/>
      <c r="S426" s="71"/>
      <c r="T426" s="108"/>
      <c r="V426" s="125">
        <f t="shared" ref="V426:V431" si="156">7883.65+8.18</f>
        <v>7891.83</v>
      </c>
      <c r="W426" s="71">
        <v>1774.06</v>
      </c>
      <c r="X426" s="42">
        <f t="shared" si="151"/>
        <v>7891.83</v>
      </c>
      <c r="Y426" s="115">
        <f t="shared" si="151"/>
        <v>1774.06</v>
      </c>
      <c r="AA426" s="120">
        <f t="shared" si="152"/>
        <v>9665.89</v>
      </c>
      <c r="AB426" s="42">
        <f t="shared" si="153"/>
        <v>0</v>
      </c>
      <c r="AC426" s="42">
        <f t="shared" si="154"/>
        <v>9665.89</v>
      </c>
      <c r="AD426" s="121">
        <f t="shared" si="155"/>
        <v>100</v>
      </c>
    </row>
    <row r="427" spans="2:30" x14ac:dyDescent="0.2">
      <c r="B427" s="2">
        <v>419</v>
      </c>
      <c r="C427" s="1">
        <v>4</v>
      </c>
      <c r="D427" s="155">
        <v>43248</v>
      </c>
      <c r="E427" s="156">
        <v>83</v>
      </c>
      <c r="F427" s="3">
        <v>1160</v>
      </c>
      <c r="G427" s="158" t="s">
        <v>425</v>
      </c>
      <c r="H427" s="8" t="s">
        <v>86</v>
      </c>
      <c r="I427" s="3" t="s">
        <v>7</v>
      </c>
      <c r="J427" s="8"/>
      <c r="K427" s="12" t="s">
        <v>8</v>
      </c>
      <c r="L427" s="99"/>
      <c r="M427" s="40"/>
      <c r="N427" s="77"/>
      <c r="P427" s="107"/>
      <c r="Q427" s="41"/>
      <c r="R427" s="41"/>
      <c r="S427" s="71"/>
      <c r="T427" s="108"/>
      <c r="V427" s="125">
        <f t="shared" si="156"/>
        <v>7891.83</v>
      </c>
      <c r="W427" s="71">
        <v>1774.06</v>
      </c>
      <c r="X427" s="42">
        <f t="shared" si="151"/>
        <v>7891.83</v>
      </c>
      <c r="Y427" s="115">
        <f t="shared" si="151"/>
        <v>1774.06</v>
      </c>
      <c r="AA427" s="120">
        <f t="shared" si="152"/>
        <v>9665.89</v>
      </c>
      <c r="AB427" s="42">
        <f t="shared" si="153"/>
        <v>0</v>
      </c>
      <c r="AC427" s="42">
        <f t="shared" si="154"/>
        <v>9665.89</v>
      </c>
      <c r="AD427" s="121">
        <f t="shared" si="155"/>
        <v>100</v>
      </c>
    </row>
    <row r="428" spans="2:30" x14ac:dyDescent="0.2">
      <c r="B428" s="2">
        <v>420</v>
      </c>
      <c r="C428" s="1">
        <v>5</v>
      </c>
      <c r="D428" s="155">
        <v>43248</v>
      </c>
      <c r="E428" s="156">
        <v>83</v>
      </c>
      <c r="F428" s="3">
        <v>1161</v>
      </c>
      <c r="G428" s="158" t="s">
        <v>426</v>
      </c>
      <c r="H428" s="8" t="s">
        <v>16</v>
      </c>
      <c r="I428" s="3" t="s">
        <v>7</v>
      </c>
      <c r="J428" s="8"/>
      <c r="K428" s="12" t="s">
        <v>8</v>
      </c>
      <c r="L428" s="99"/>
      <c r="M428" s="40"/>
      <c r="N428" s="77"/>
      <c r="P428" s="107"/>
      <c r="Q428" s="41"/>
      <c r="R428" s="41"/>
      <c r="S428" s="71"/>
      <c r="T428" s="108"/>
      <c r="V428" s="125">
        <f t="shared" si="156"/>
        <v>7891.83</v>
      </c>
      <c r="W428" s="71">
        <v>1774.06</v>
      </c>
      <c r="X428" s="42">
        <f t="shared" si="151"/>
        <v>7891.83</v>
      </c>
      <c r="Y428" s="115">
        <f t="shared" si="151"/>
        <v>1774.06</v>
      </c>
      <c r="AA428" s="120">
        <f t="shared" si="152"/>
        <v>9665.89</v>
      </c>
      <c r="AB428" s="42">
        <f t="shared" si="153"/>
        <v>0</v>
      </c>
      <c r="AC428" s="42">
        <f t="shared" si="154"/>
        <v>9665.89</v>
      </c>
      <c r="AD428" s="121">
        <f t="shared" si="155"/>
        <v>100</v>
      </c>
    </row>
    <row r="429" spans="2:30" x14ac:dyDescent="0.2">
      <c r="B429" s="2">
        <v>421</v>
      </c>
      <c r="C429" s="1">
        <v>6</v>
      </c>
      <c r="D429" s="155">
        <v>43248</v>
      </c>
      <c r="E429" s="156">
        <v>83</v>
      </c>
      <c r="F429" s="3">
        <v>1162</v>
      </c>
      <c r="G429" s="158" t="s">
        <v>427</v>
      </c>
      <c r="H429" s="8" t="s">
        <v>86</v>
      </c>
      <c r="I429" s="3" t="s">
        <v>7</v>
      </c>
      <c r="J429" s="8"/>
      <c r="K429" s="12" t="s">
        <v>8</v>
      </c>
      <c r="L429" s="99"/>
      <c r="M429" s="40"/>
      <c r="N429" s="77"/>
      <c r="P429" s="107"/>
      <c r="Q429" s="41"/>
      <c r="R429" s="41"/>
      <c r="S429" s="71"/>
      <c r="T429" s="108"/>
      <c r="V429" s="125">
        <f t="shared" si="156"/>
        <v>7891.83</v>
      </c>
      <c r="W429" s="71">
        <v>1774.06</v>
      </c>
      <c r="X429" s="42">
        <f t="shared" si="151"/>
        <v>7891.83</v>
      </c>
      <c r="Y429" s="115">
        <f t="shared" si="151"/>
        <v>1774.06</v>
      </c>
      <c r="AA429" s="120">
        <f t="shared" si="152"/>
        <v>9665.89</v>
      </c>
      <c r="AB429" s="42">
        <f t="shared" si="153"/>
        <v>0</v>
      </c>
      <c r="AC429" s="42">
        <f t="shared" si="154"/>
        <v>9665.89</v>
      </c>
      <c r="AD429" s="121">
        <f t="shared" si="155"/>
        <v>100</v>
      </c>
    </row>
    <row r="430" spans="2:30" x14ac:dyDescent="0.2">
      <c r="B430" s="2">
        <v>422</v>
      </c>
      <c r="C430" s="1">
        <v>7</v>
      </c>
      <c r="D430" s="155">
        <v>43248</v>
      </c>
      <c r="E430" s="156">
        <v>83</v>
      </c>
      <c r="F430" s="3">
        <v>1163</v>
      </c>
      <c r="G430" s="158" t="s">
        <v>428</v>
      </c>
      <c r="H430" s="8" t="s">
        <v>90</v>
      </c>
      <c r="I430" s="3" t="s">
        <v>7</v>
      </c>
      <c r="J430" s="8"/>
      <c r="K430" s="12" t="s">
        <v>8</v>
      </c>
      <c r="L430" s="99"/>
      <c r="M430" s="40"/>
      <c r="N430" s="77"/>
      <c r="P430" s="107"/>
      <c r="Q430" s="41"/>
      <c r="R430" s="41"/>
      <c r="S430" s="71"/>
      <c r="T430" s="108"/>
      <c r="V430" s="125">
        <f t="shared" si="156"/>
        <v>7891.83</v>
      </c>
      <c r="W430" s="71">
        <v>1774.06</v>
      </c>
      <c r="X430" s="42">
        <f t="shared" si="151"/>
        <v>7891.83</v>
      </c>
      <c r="Y430" s="115">
        <f t="shared" si="151"/>
        <v>1774.06</v>
      </c>
      <c r="AA430" s="120">
        <f t="shared" si="152"/>
        <v>9665.89</v>
      </c>
      <c r="AB430" s="42">
        <f t="shared" si="153"/>
        <v>0</v>
      </c>
      <c r="AC430" s="42">
        <f t="shared" si="154"/>
        <v>9665.89</v>
      </c>
      <c r="AD430" s="121">
        <f t="shared" si="155"/>
        <v>100</v>
      </c>
    </row>
    <row r="431" spans="2:30" x14ac:dyDescent="0.2">
      <c r="B431" s="2">
        <v>423</v>
      </c>
      <c r="C431" s="1">
        <v>8</v>
      </c>
      <c r="D431" s="155">
        <v>43248</v>
      </c>
      <c r="E431" s="156">
        <v>83</v>
      </c>
      <c r="F431" s="3">
        <v>1164</v>
      </c>
      <c r="G431" s="158" t="s">
        <v>429</v>
      </c>
      <c r="H431" s="8" t="s">
        <v>90</v>
      </c>
      <c r="I431" s="3" t="s">
        <v>7</v>
      </c>
      <c r="J431" s="8"/>
      <c r="K431" s="12" t="s">
        <v>8</v>
      </c>
      <c r="L431" s="99"/>
      <c r="M431" s="40"/>
      <c r="N431" s="77"/>
      <c r="P431" s="107"/>
      <c r="Q431" s="41"/>
      <c r="R431" s="41"/>
      <c r="S431" s="71"/>
      <c r="T431" s="108"/>
      <c r="V431" s="125">
        <f t="shared" si="156"/>
        <v>7891.83</v>
      </c>
      <c r="W431" s="71">
        <v>1774.06</v>
      </c>
      <c r="X431" s="42">
        <f t="shared" si="151"/>
        <v>7891.83</v>
      </c>
      <c r="Y431" s="115">
        <f t="shared" si="151"/>
        <v>1774.06</v>
      </c>
      <c r="AA431" s="120">
        <f t="shared" si="152"/>
        <v>9665.89</v>
      </c>
      <c r="AB431" s="42">
        <f t="shared" si="153"/>
        <v>0</v>
      </c>
      <c r="AC431" s="42">
        <f t="shared" si="154"/>
        <v>9665.89</v>
      </c>
      <c r="AD431" s="121">
        <f t="shared" si="155"/>
        <v>100</v>
      </c>
    </row>
    <row r="432" spans="2:30" x14ac:dyDescent="0.2">
      <c r="B432" s="2">
        <v>424</v>
      </c>
      <c r="D432" s="155"/>
      <c r="E432" s="156"/>
      <c r="F432" s="3"/>
      <c r="G432" s="158"/>
      <c r="H432" s="8"/>
      <c r="I432" s="3"/>
      <c r="J432" s="8"/>
      <c r="K432" s="12"/>
      <c r="L432" s="99"/>
      <c r="M432" s="40"/>
      <c r="N432" s="77"/>
      <c r="P432" s="107"/>
      <c r="Q432" s="41"/>
      <c r="R432" s="41"/>
      <c r="S432" s="71"/>
      <c r="T432" s="108"/>
      <c r="V432" s="125"/>
      <c r="W432" s="71"/>
      <c r="X432" s="42"/>
      <c r="Y432" s="115"/>
      <c r="AA432" s="120"/>
      <c r="AB432" s="42"/>
      <c r="AC432" s="42"/>
      <c r="AD432" s="121"/>
    </row>
    <row r="433" spans="2:30" x14ac:dyDescent="0.2">
      <c r="B433" s="2">
        <v>425</v>
      </c>
      <c r="C433" s="1">
        <v>1</v>
      </c>
      <c r="D433" s="155">
        <v>43255</v>
      </c>
      <c r="E433" s="156">
        <v>83</v>
      </c>
      <c r="F433" s="3">
        <v>1165</v>
      </c>
      <c r="G433" s="158" t="s">
        <v>430</v>
      </c>
      <c r="H433" s="8" t="s">
        <v>90</v>
      </c>
      <c r="I433" s="3" t="s">
        <v>7</v>
      </c>
      <c r="J433" s="8"/>
      <c r="K433" s="12" t="s">
        <v>8</v>
      </c>
      <c r="L433" s="99"/>
      <c r="M433" s="40"/>
      <c r="N433" s="77"/>
      <c r="P433" s="107"/>
      <c r="Q433" s="41"/>
      <c r="R433" s="41"/>
      <c r="S433" s="71"/>
      <c r="T433" s="108"/>
      <c r="V433" s="125">
        <f t="shared" ref="V433:V438" si="157">7883.65+8.18</f>
        <v>7891.83</v>
      </c>
      <c r="W433" s="71">
        <v>1774.06</v>
      </c>
      <c r="X433" s="42">
        <f t="shared" ref="X433:X448" si="158">V433-S433</f>
        <v>7891.83</v>
      </c>
      <c r="Y433" s="115">
        <f t="shared" ref="Y433:Y448" si="159">W433-T433</f>
        <v>1774.06</v>
      </c>
      <c r="AA433" s="120">
        <f t="shared" ref="AA433:AA448" si="160">V433+W433</f>
        <v>9665.89</v>
      </c>
      <c r="AB433" s="42">
        <f t="shared" ref="AB433:AB448" si="161">(S433+T433)</f>
        <v>0</v>
      </c>
      <c r="AC433" s="42">
        <f t="shared" ref="AC433:AC448" si="162">AA433-AB433</f>
        <v>9665.89</v>
      </c>
      <c r="AD433" s="121">
        <f t="shared" ref="AD433:AD448" si="163">AC433/AA433*100</f>
        <v>100</v>
      </c>
    </row>
    <row r="434" spans="2:30" x14ac:dyDescent="0.2">
      <c r="B434" s="2">
        <v>426</v>
      </c>
      <c r="C434" s="1">
        <v>2</v>
      </c>
      <c r="D434" s="155">
        <v>43255</v>
      </c>
      <c r="E434" s="156">
        <v>83</v>
      </c>
      <c r="F434" s="3">
        <v>1166</v>
      </c>
      <c r="G434" s="158" t="s">
        <v>431</v>
      </c>
      <c r="H434" s="8" t="s">
        <v>90</v>
      </c>
      <c r="I434" s="3" t="s">
        <v>7</v>
      </c>
      <c r="J434" s="8"/>
      <c r="K434" s="12" t="s">
        <v>8</v>
      </c>
      <c r="L434" s="99"/>
      <c r="M434" s="40"/>
      <c r="N434" s="77"/>
      <c r="P434" s="107"/>
      <c r="Q434" s="41"/>
      <c r="R434" s="41"/>
      <c r="S434" s="71"/>
      <c r="T434" s="108"/>
      <c r="V434" s="125">
        <f t="shared" si="157"/>
        <v>7891.83</v>
      </c>
      <c r="W434" s="71">
        <v>1774.06</v>
      </c>
      <c r="X434" s="42">
        <f t="shared" si="158"/>
        <v>7891.83</v>
      </c>
      <c r="Y434" s="115">
        <f t="shared" si="159"/>
        <v>1774.06</v>
      </c>
      <c r="AA434" s="120">
        <f t="shared" si="160"/>
        <v>9665.89</v>
      </c>
      <c r="AB434" s="42">
        <f t="shared" si="161"/>
        <v>0</v>
      </c>
      <c r="AC434" s="42">
        <f t="shared" si="162"/>
        <v>9665.89</v>
      </c>
      <c r="AD434" s="121">
        <f t="shared" si="163"/>
        <v>100</v>
      </c>
    </row>
    <row r="435" spans="2:30" x14ac:dyDescent="0.2">
      <c r="B435" s="2">
        <v>427</v>
      </c>
      <c r="C435" s="1">
        <v>3</v>
      </c>
      <c r="D435" s="155">
        <v>43255</v>
      </c>
      <c r="E435" s="156">
        <v>83</v>
      </c>
      <c r="F435" s="3">
        <v>1167</v>
      </c>
      <c r="G435" s="158" t="s">
        <v>432</v>
      </c>
      <c r="H435" s="8" t="s">
        <v>86</v>
      </c>
      <c r="I435" s="3" t="s">
        <v>7</v>
      </c>
      <c r="J435" s="8"/>
      <c r="K435" s="12" t="s">
        <v>8</v>
      </c>
      <c r="L435" s="99"/>
      <c r="M435" s="40"/>
      <c r="N435" s="77"/>
      <c r="P435" s="107"/>
      <c r="Q435" s="41"/>
      <c r="R435" s="41"/>
      <c r="S435" s="71"/>
      <c r="T435" s="108"/>
      <c r="V435" s="125">
        <f t="shared" si="157"/>
        <v>7891.83</v>
      </c>
      <c r="W435" s="71">
        <v>1774.06</v>
      </c>
      <c r="X435" s="42">
        <f t="shared" si="158"/>
        <v>7891.83</v>
      </c>
      <c r="Y435" s="115">
        <f t="shared" si="159"/>
        <v>1774.06</v>
      </c>
      <c r="AA435" s="120">
        <f t="shared" si="160"/>
        <v>9665.89</v>
      </c>
      <c r="AB435" s="42">
        <f t="shared" si="161"/>
        <v>0</v>
      </c>
      <c r="AC435" s="42">
        <f t="shared" si="162"/>
        <v>9665.89</v>
      </c>
      <c r="AD435" s="121">
        <f t="shared" si="163"/>
        <v>100</v>
      </c>
    </row>
    <row r="436" spans="2:30" x14ac:dyDescent="0.2">
      <c r="B436" s="2">
        <v>428</v>
      </c>
      <c r="C436" s="1">
        <v>4</v>
      </c>
      <c r="D436" s="155">
        <v>43255</v>
      </c>
      <c r="E436" s="156">
        <v>83</v>
      </c>
      <c r="F436" s="3">
        <v>1168</v>
      </c>
      <c r="G436" s="158" t="s">
        <v>433</v>
      </c>
      <c r="H436" s="8" t="s">
        <v>16</v>
      </c>
      <c r="I436" s="3" t="s">
        <v>7</v>
      </c>
      <c r="J436" s="8"/>
      <c r="K436" s="12" t="s">
        <v>8</v>
      </c>
      <c r="L436" s="99"/>
      <c r="M436" s="40"/>
      <c r="N436" s="77"/>
      <c r="P436" s="107"/>
      <c r="Q436" s="41"/>
      <c r="R436" s="41"/>
      <c r="S436" s="71"/>
      <c r="T436" s="108"/>
      <c r="V436" s="125">
        <f t="shared" si="157"/>
        <v>7891.83</v>
      </c>
      <c r="W436" s="71">
        <v>1774.06</v>
      </c>
      <c r="X436" s="42">
        <f t="shared" si="158"/>
        <v>7891.83</v>
      </c>
      <c r="Y436" s="115">
        <f t="shared" si="159"/>
        <v>1774.06</v>
      </c>
      <c r="AA436" s="120">
        <f t="shared" si="160"/>
        <v>9665.89</v>
      </c>
      <c r="AB436" s="42">
        <f t="shared" si="161"/>
        <v>0</v>
      </c>
      <c r="AC436" s="42">
        <f t="shared" si="162"/>
        <v>9665.89</v>
      </c>
      <c r="AD436" s="121">
        <f t="shared" si="163"/>
        <v>100</v>
      </c>
    </row>
    <row r="437" spans="2:30" x14ac:dyDescent="0.2">
      <c r="B437" s="2">
        <v>429</v>
      </c>
      <c r="C437" s="1">
        <v>5</v>
      </c>
      <c r="D437" s="155">
        <v>43255</v>
      </c>
      <c r="E437" s="156">
        <v>83</v>
      </c>
      <c r="F437" s="3">
        <v>1169</v>
      </c>
      <c r="G437" s="158" t="s">
        <v>434</v>
      </c>
      <c r="H437" s="8" t="s">
        <v>86</v>
      </c>
      <c r="I437" s="3" t="s">
        <v>7</v>
      </c>
      <c r="J437" s="8"/>
      <c r="K437" s="12" t="s">
        <v>8</v>
      </c>
      <c r="L437" s="99"/>
      <c r="M437" s="40"/>
      <c r="N437" s="77"/>
      <c r="P437" s="107"/>
      <c r="Q437" s="41"/>
      <c r="R437" s="41"/>
      <c r="S437" s="71"/>
      <c r="T437" s="108"/>
      <c r="V437" s="125">
        <f t="shared" si="157"/>
        <v>7891.83</v>
      </c>
      <c r="W437" s="71">
        <v>1774.06</v>
      </c>
      <c r="X437" s="42">
        <f t="shared" si="158"/>
        <v>7891.83</v>
      </c>
      <c r="Y437" s="115">
        <f t="shared" si="159"/>
        <v>1774.06</v>
      </c>
      <c r="AA437" s="120">
        <f t="shared" si="160"/>
        <v>9665.89</v>
      </c>
      <c r="AB437" s="42">
        <f t="shared" si="161"/>
        <v>0</v>
      </c>
      <c r="AC437" s="42">
        <f t="shared" si="162"/>
        <v>9665.89</v>
      </c>
      <c r="AD437" s="121">
        <f t="shared" si="163"/>
        <v>100</v>
      </c>
    </row>
    <row r="438" spans="2:30" x14ac:dyDescent="0.2">
      <c r="B438" s="2">
        <v>430</v>
      </c>
      <c r="C438" s="1">
        <v>6</v>
      </c>
      <c r="D438" s="155">
        <v>43255</v>
      </c>
      <c r="E438" s="156">
        <v>83</v>
      </c>
      <c r="F438" s="3">
        <v>1170</v>
      </c>
      <c r="G438" s="158" t="s">
        <v>435</v>
      </c>
      <c r="H438" s="8" t="s">
        <v>16</v>
      </c>
      <c r="I438" s="3" t="s">
        <v>7</v>
      </c>
      <c r="J438" s="8"/>
      <c r="K438" s="12" t="s">
        <v>8</v>
      </c>
      <c r="L438" s="99"/>
      <c r="M438" s="40"/>
      <c r="N438" s="77"/>
      <c r="P438" s="107"/>
      <c r="Q438" s="41"/>
      <c r="R438" s="41"/>
      <c r="S438" s="71"/>
      <c r="T438" s="108"/>
      <c r="V438" s="125">
        <f t="shared" si="157"/>
        <v>7891.83</v>
      </c>
      <c r="W438" s="71">
        <v>1774.06</v>
      </c>
      <c r="X438" s="42">
        <f t="shared" si="158"/>
        <v>7891.83</v>
      </c>
      <c r="Y438" s="115">
        <f t="shared" si="159"/>
        <v>1774.06</v>
      </c>
      <c r="AA438" s="120">
        <f t="shared" si="160"/>
        <v>9665.89</v>
      </c>
      <c r="AB438" s="42">
        <f t="shared" si="161"/>
        <v>0</v>
      </c>
      <c r="AC438" s="42">
        <f t="shared" si="162"/>
        <v>9665.89</v>
      </c>
      <c r="AD438" s="121">
        <f t="shared" si="163"/>
        <v>100</v>
      </c>
    </row>
    <row r="439" spans="2:30" x14ac:dyDescent="0.2">
      <c r="B439" s="2">
        <v>431</v>
      </c>
      <c r="C439" s="1">
        <v>7</v>
      </c>
      <c r="D439" s="155">
        <v>43255</v>
      </c>
      <c r="E439" s="156">
        <v>6</v>
      </c>
      <c r="F439" s="3">
        <v>63</v>
      </c>
      <c r="G439" s="158" t="s">
        <v>436</v>
      </c>
      <c r="H439" s="8" t="s">
        <v>32</v>
      </c>
      <c r="I439" s="3" t="s">
        <v>7</v>
      </c>
      <c r="J439" s="8"/>
      <c r="K439" s="12" t="s">
        <v>8</v>
      </c>
      <c r="L439" s="99"/>
      <c r="M439" s="40"/>
      <c r="N439" s="77"/>
      <c r="P439" s="107"/>
      <c r="Q439" s="41"/>
      <c r="R439" s="41"/>
      <c r="S439" s="71"/>
      <c r="T439" s="108"/>
      <c r="V439" s="125">
        <f>8459.65+8.18</f>
        <v>8467.83</v>
      </c>
      <c r="W439" s="71">
        <v>1774.06</v>
      </c>
      <c r="X439" s="42">
        <f t="shared" si="158"/>
        <v>8467.83</v>
      </c>
      <c r="Y439" s="115">
        <f t="shared" si="159"/>
        <v>1774.06</v>
      </c>
      <c r="AA439" s="120">
        <f t="shared" si="160"/>
        <v>10241.89</v>
      </c>
      <c r="AB439" s="42">
        <f t="shared" si="161"/>
        <v>0</v>
      </c>
      <c r="AC439" s="42">
        <f t="shared" si="162"/>
        <v>10241.89</v>
      </c>
      <c r="AD439" s="121">
        <f t="shared" si="163"/>
        <v>100</v>
      </c>
    </row>
    <row r="440" spans="2:30" x14ac:dyDescent="0.2">
      <c r="B440" s="2">
        <v>432</v>
      </c>
      <c r="C440" s="1">
        <v>8</v>
      </c>
      <c r="D440" s="155">
        <v>43255</v>
      </c>
      <c r="E440" s="156">
        <v>6</v>
      </c>
      <c r="F440" s="3">
        <v>64</v>
      </c>
      <c r="G440" s="158" t="s">
        <v>437</v>
      </c>
      <c r="H440" s="8" t="s">
        <v>438</v>
      </c>
      <c r="I440" s="3" t="s">
        <v>7</v>
      </c>
      <c r="J440" s="8"/>
      <c r="K440" s="12" t="s">
        <v>8</v>
      </c>
      <c r="L440" s="99"/>
      <c r="M440" s="40"/>
      <c r="N440" s="77"/>
      <c r="P440" s="107"/>
      <c r="Q440" s="41"/>
      <c r="R440" s="41"/>
      <c r="S440" s="71"/>
      <c r="T440" s="108"/>
      <c r="V440" s="125">
        <f>7848.65+8.18</f>
        <v>7856.83</v>
      </c>
      <c r="W440" s="71">
        <v>1774.06</v>
      </c>
      <c r="X440" s="42">
        <f t="shared" si="158"/>
        <v>7856.83</v>
      </c>
      <c r="Y440" s="115">
        <f t="shared" si="159"/>
        <v>1774.06</v>
      </c>
      <c r="AA440" s="120">
        <f t="shared" si="160"/>
        <v>9630.89</v>
      </c>
      <c r="AB440" s="42">
        <f t="shared" si="161"/>
        <v>0</v>
      </c>
      <c r="AC440" s="42">
        <f t="shared" si="162"/>
        <v>9630.89</v>
      </c>
      <c r="AD440" s="121">
        <f t="shared" si="163"/>
        <v>100</v>
      </c>
    </row>
    <row r="441" spans="2:30" x14ac:dyDescent="0.2">
      <c r="B441" s="2">
        <v>433</v>
      </c>
      <c r="C441" s="1">
        <v>9</v>
      </c>
      <c r="D441" s="155">
        <v>43255</v>
      </c>
      <c r="E441" s="156">
        <v>6</v>
      </c>
      <c r="F441" s="3">
        <v>65</v>
      </c>
      <c r="G441" s="158" t="s">
        <v>439</v>
      </c>
      <c r="H441" s="8" t="s">
        <v>32</v>
      </c>
      <c r="I441" s="3" t="s">
        <v>7</v>
      </c>
      <c r="J441" s="8"/>
      <c r="K441" s="12" t="s">
        <v>8</v>
      </c>
      <c r="L441" s="99"/>
      <c r="M441" s="40"/>
      <c r="N441" s="77"/>
      <c r="P441" s="107"/>
      <c r="Q441" s="41"/>
      <c r="R441" s="41"/>
      <c r="S441" s="71"/>
      <c r="T441" s="108"/>
      <c r="V441" s="125">
        <f>8459.65+8.18</f>
        <v>8467.83</v>
      </c>
      <c r="W441" s="71">
        <v>1774.06</v>
      </c>
      <c r="X441" s="42">
        <f t="shared" si="158"/>
        <v>8467.83</v>
      </c>
      <c r="Y441" s="115">
        <f t="shared" si="159"/>
        <v>1774.06</v>
      </c>
      <c r="AA441" s="120">
        <f t="shared" si="160"/>
        <v>10241.89</v>
      </c>
      <c r="AB441" s="42">
        <f t="shared" si="161"/>
        <v>0</v>
      </c>
      <c r="AC441" s="42">
        <f t="shared" si="162"/>
        <v>10241.89</v>
      </c>
      <c r="AD441" s="121">
        <f t="shared" si="163"/>
        <v>100</v>
      </c>
    </row>
    <row r="442" spans="2:30" x14ac:dyDescent="0.2">
      <c r="B442" s="2">
        <v>434</v>
      </c>
      <c r="C442" s="1">
        <v>10</v>
      </c>
      <c r="D442" s="155">
        <v>43255</v>
      </c>
      <c r="E442" s="156">
        <v>6</v>
      </c>
      <c r="F442" s="3">
        <v>66</v>
      </c>
      <c r="G442" s="158" t="s">
        <v>440</v>
      </c>
      <c r="H442" s="8" t="s">
        <v>438</v>
      </c>
      <c r="I442" s="3" t="s">
        <v>7</v>
      </c>
      <c r="J442" s="8"/>
      <c r="K442" s="12" t="s">
        <v>8</v>
      </c>
      <c r="L442" s="99"/>
      <c r="M442" s="40"/>
      <c r="N442" s="77"/>
      <c r="P442" s="107"/>
      <c r="Q442" s="41"/>
      <c r="R442" s="41"/>
      <c r="S442" s="71"/>
      <c r="T442" s="108"/>
      <c r="V442" s="125">
        <f>7848.65+8.18</f>
        <v>7856.83</v>
      </c>
      <c r="W442" s="71">
        <v>1774.06</v>
      </c>
      <c r="X442" s="42">
        <f t="shared" si="158"/>
        <v>7856.83</v>
      </c>
      <c r="Y442" s="115">
        <f t="shared" si="159"/>
        <v>1774.06</v>
      </c>
      <c r="AA442" s="120">
        <f t="shared" si="160"/>
        <v>9630.89</v>
      </c>
      <c r="AB442" s="42">
        <f t="shared" si="161"/>
        <v>0</v>
      </c>
      <c r="AC442" s="42">
        <f t="shared" si="162"/>
        <v>9630.89</v>
      </c>
      <c r="AD442" s="121">
        <f t="shared" si="163"/>
        <v>100</v>
      </c>
    </row>
    <row r="443" spans="2:30" x14ac:dyDescent="0.2">
      <c r="B443" s="2">
        <v>435</v>
      </c>
      <c r="C443" s="1">
        <v>11</v>
      </c>
      <c r="D443" s="155">
        <v>43255</v>
      </c>
      <c r="E443" s="156">
        <v>6</v>
      </c>
      <c r="F443" s="3">
        <v>67</v>
      </c>
      <c r="G443" s="158" t="s">
        <v>441</v>
      </c>
      <c r="H443" s="8" t="s">
        <v>438</v>
      </c>
      <c r="I443" s="3" t="s">
        <v>7</v>
      </c>
      <c r="J443" s="8"/>
      <c r="K443" s="12" t="s">
        <v>8</v>
      </c>
      <c r="L443" s="99"/>
      <c r="M443" s="40"/>
      <c r="N443" s="77"/>
      <c r="P443" s="107"/>
      <c r="Q443" s="41"/>
      <c r="R443" s="41"/>
      <c r="S443" s="71"/>
      <c r="T443" s="108"/>
      <c r="V443" s="125">
        <f>7848.65+8.18</f>
        <v>7856.83</v>
      </c>
      <c r="W443" s="71">
        <v>1774.06</v>
      </c>
      <c r="X443" s="42">
        <f t="shared" si="158"/>
        <v>7856.83</v>
      </c>
      <c r="Y443" s="115">
        <f t="shared" si="159"/>
        <v>1774.06</v>
      </c>
      <c r="AA443" s="120">
        <f t="shared" si="160"/>
        <v>9630.89</v>
      </c>
      <c r="AB443" s="42">
        <f t="shared" si="161"/>
        <v>0</v>
      </c>
      <c r="AC443" s="42">
        <f t="shared" si="162"/>
        <v>9630.89</v>
      </c>
      <c r="AD443" s="121">
        <f t="shared" si="163"/>
        <v>100</v>
      </c>
    </row>
    <row r="444" spans="2:30" x14ac:dyDescent="0.2">
      <c r="B444" s="2">
        <v>436</v>
      </c>
      <c r="C444" s="1">
        <v>12</v>
      </c>
      <c r="D444" s="155">
        <v>43255</v>
      </c>
      <c r="E444" s="156">
        <v>6</v>
      </c>
      <c r="F444" s="3">
        <v>68</v>
      </c>
      <c r="G444" s="158" t="s">
        <v>442</v>
      </c>
      <c r="H444" s="8" t="s">
        <v>32</v>
      </c>
      <c r="I444" s="3" t="s">
        <v>23</v>
      </c>
      <c r="J444" s="8"/>
      <c r="K444" s="12" t="s">
        <v>8</v>
      </c>
      <c r="L444" s="99"/>
      <c r="M444" s="40"/>
      <c r="N444" s="77"/>
      <c r="P444" s="107"/>
      <c r="Q444" s="41"/>
      <c r="R444" s="41"/>
      <c r="S444" s="71"/>
      <c r="T444" s="108"/>
      <c r="V444" s="125">
        <f>8459.65+8.18</f>
        <v>8467.83</v>
      </c>
      <c r="W444" s="71">
        <v>1774.06</v>
      </c>
      <c r="X444" s="42">
        <f t="shared" si="158"/>
        <v>8467.83</v>
      </c>
      <c r="Y444" s="115">
        <f t="shared" si="159"/>
        <v>1774.06</v>
      </c>
      <c r="AA444" s="120">
        <f t="shared" si="160"/>
        <v>10241.89</v>
      </c>
      <c r="AB444" s="42">
        <f t="shared" si="161"/>
        <v>0</v>
      </c>
      <c r="AC444" s="42">
        <f t="shared" si="162"/>
        <v>10241.89</v>
      </c>
      <c r="AD444" s="121">
        <f t="shared" si="163"/>
        <v>100</v>
      </c>
    </row>
    <row r="445" spans="2:30" ht="12.95" customHeight="1" x14ac:dyDescent="0.2">
      <c r="B445" s="2">
        <v>437</v>
      </c>
      <c r="C445" s="1">
        <v>13</v>
      </c>
      <c r="D445" s="155">
        <v>43255</v>
      </c>
      <c r="E445" s="156">
        <v>6</v>
      </c>
      <c r="F445" s="3">
        <v>69</v>
      </c>
      <c r="G445" s="158" t="s">
        <v>443</v>
      </c>
      <c r="H445" s="8" t="s">
        <v>438</v>
      </c>
      <c r="I445" s="3" t="s">
        <v>7</v>
      </c>
      <c r="J445" s="8"/>
      <c r="K445" s="12" t="s">
        <v>8</v>
      </c>
      <c r="L445" s="99"/>
      <c r="M445" s="40"/>
      <c r="N445" s="77"/>
      <c r="P445" s="107"/>
      <c r="Q445" s="41"/>
      <c r="R445" s="41"/>
      <c r="S445" s="71"/>
      <c r="T445" s="108"/>
      <c r="V445" s="125">
        <f>7848.65+8.18</f>
        <v>7856.83</v>
      </c>
      <c r="W445" s="71">
        <v>1774.06</v>
      </c>
      <c r="X445" s="42">
        <f t="shared" si="158"/>
        <v>7856.83</v>
      </c>
      <c r="Y445" s="115">
        <f t="shared" si="159"/>
        <v>1774.06</v>
      </c>
      <c r="AA445" s="120">
        <f t="shared" si="160"/>
        <v>9630.89</v>
      </c>
      <c r="AB445" s="42">
        <f t="shared" si="161"/>
        <v>0</v>
      </c>
      <c r="AC445" s="42">
        <f t="shared" si="162"/>
        <v>9630.89</v>
      </c>
      <c r="AD445" s="121">
        <f t="shared" si="163"/>
        <v>100</v>
      </c>
    </row>
    <row r="446" spans="2:30" x14ac:dyDescent="0.2">
      <c r="B446" s="2">
        <v>438</v>
      </c>
      <c r="C446" s="1">
        <v>14</v>
      </c>
      <c r="D446" s="155">
        <v>43255</v>
      </c>
      <c r="E446" s="156">
        <v>6</v>
      </c>
      <c r="F446" s="3">
        <v>70</v>
      </c>
      <c r="G446" s="158" t="s">
        <v>444</v>
      </c>
      <c r="H446" s="8" t="s">
        <v>32</v>
      </c>
      <c r="I446" s="3" t="s">
        <v>7</v>
      </c>
      <c r="J446" s="8"/>
      <c r="K446" s="12" t="s">
        <v>8</v>
      </c>
      <c r="L446" s="99"/>
      <c r="M446" s="40"/>
      <c r="N446" s="77"/>
      <c r="P446" s="107"/>
      <c r="Q446" s="41"/>
      <c r="R446" s="41"/>
      <c r="S446" s="71"/>
      <c r="T446" s="108"/>
      <c r="V446" s="125">
        <f>8459.65+8.18</f>
        <v>8467.83</v>
      </c>
      <c r="W446" s="71">
        <v>1774.06</v>
      </c>
      <c r="X446" s="42">
        <f t="shared" si="158"/>
        <v>8467.83</v>
      </c>
      <c r="Y446" s="115">
        <f t="shared" si="159"/>
        <v>1774.06</v>
      </c>
      <c r="AA446" s="120">
        <f t="shared" si="160"/>
        <v>10241.89</v>
      </c>
      <c r="AB446" s="42">
        <f t="shared" si="161"/>
        <v>0</v>
      </c>
      <c r="AC446" s="42">
        <f t="shared" si="162"/>
        <v>10241.89</v>
      </c>
      <c r="AD446" s="121">
        <f t="shared" si="163"/>
        <v>100</v>
      </c>
    </row>
    <row r="447" spans="2:30" x14ac:dyDescent="0.2">
      <c r="B447" s="2">
        <v>439</v>
      </c>
      <c r="C447" s="1">
        <v>15</v>
      </c>
      <c r="D447" s="155">
        <v>43255</v>
      </c>
      <c r="E447" s="156">
        <v>7</v>
      </c>
      <c r="F447" s="3">
        <v>71</v>
      </c>
      <c r="G447" s="158" t="s">
        <v>445</v>
      </c>
      <c r="H447" s="8" t="s">
        <v>32</v>
      </c>
      <c r="I447" s="3" t="s">
        <v>7</v>
      </c>
      <c r="J447" s="8"/>
      <c r="K447" s="12" t="s">
        <v>8</v>
      </c>
      <c r="L447" s="99"/>
      <c r="M447" s="40"/>
      <c r="N447" s="77"/>
      <c r="P447" s="107"/>
      <c r="Q447" s="41"/>
      <c r="R447" s="41"/>
      <c r="S447" s="71"/>
      <c r="T447" s="108"/>
      <c r="V447" s="125">
        <f>8459.65+8.18</f>
        <v>8467.83</v>
      </c>
      <c r="W447" s="71">
        <v>1774.06</v>
      </c>
      <c r="X447" s="42">
        <f t="shared" si="158"/>
        <v>8467.83</v>
      </c>
      <c r="Y447" s="115">
        <f t="shared" si="159"/>
        <v>1774.06</v>
      </c>
      <c r="AA447" s="120">
        <f t="shared" si="160"/>
        <v>10241.89</v>
      </c>
      <c r="AB447" s="42">
        <f t="shared" si="161"/>
        <v>0</v>
      </c>
      <c r="AC447" s="42">
        <f t="shared" si="162"/>
        <v>10241.89</v>
      </c>
      <c r="AD447" s="121">
        <f t="shared" si="163"/>
        <v>100</v>
      </c>
    </row>
    <row r="448" spans="2:30" x14ac:dyDescent="0.2">
      <c r="B448" s="2">
        <v>440</v>
      </c>
      <c r="C448" s="1">
        <v>16</v>
      </c>
      <c r="D448" s="155">
        <v>43255</v>
      </c>
      <c r="E448" s="156">
        <v>7</v>
      </c>
      <c r="F448" s="3">
        <v>72</v>
      </c>
      <c r="G448" s="158" t="s">
        <v>446</v>
      </c>
      <c r="H448" s="8" t="s">
        <v>438</v>
      </c>
      <c r="I448" s="3" t="s">
        <v>7</v>
      </c>
      <c r="J448" s="8"/>
      <c r="K448" s="12" t="s">
        <v>8</v>
      </c>
      <c r="L448" s="99"/>
      <c r="M448" s="40"/>
      <c r="N448" s="77"/>
      <c r="P448" s="107"/>
      <c r="Q448" s="41"/>
      <c r="R448" s="41"/>
      <c r="S448" s="71"/>
      <c r="T448" s="108"/>
      <c r="V448" s="125">
        <f>7848.65+8.18</f>
        <v>7856.83</v>
      </c>
      <c r="W448" s="71">
        <v>1774.06</v>
      </c>
      <c r="X448" s="42">
        <f t="shared" si="158"/>
        <v>7856.83</v>
      </c>
      <c r="Y448" s="115">
        <f t="shared" si="159"/>
        <v>1774.06</v>
      </c>
      <c r="AA448" s="120">
        <f t="shared" si="160"/>
        <v>9630.89</v>
      </c>
      <c r="AB448" s="42">
        <f t="shared" si="161"/>
        <v>0</v>
      </c>
      <c r="AC448" s="42">
        <f t="shared" si="162"/>
        <v>9630.89</v>
      </c>
      <c r="AD448" s="121">
        <f t="shared" si="163"/>
        <v>100</v>
      </c>
    </row>
    <row r="449" spans="2:30" x14ac:dyDescent="0.2">
      <c r="B449" s="2">
        <v>441</v>
      </c>
      <c r="D449" s="155"/>
      <c r="E449" s="156"/>
      <c r="F449" s="3"/>
      <c r="G449" s="158"/>
      <c r="H449" s="8"/>
      <c r="I449" s="3"/>
      <c r="J449" s="8"/>
      <c r="K449" s="12"/>
      <c r="L449" s="99"/>
      <c r="M449" s="40"/>
      <c r="N449" s="77"/>
      <c r="P449" s="107"/>
      <c r="Q449" s="41"/>
      <c r="R449" s="41"/>
      <c r="S449" s="71"/>
      <c r="T449" s="108"/>
      <c r="V449" s="125"/>
      <c r="W449" s="71"/>
      <c r="X449" s="42"/>
      <c r="Y449" s="115"/>
      <c r="AA449" s="120"/>
      <c r="AB449" s="42"/>
      <c r="AC449" s="42"/>
      <c r="AD449" s="121"/>
    </row>
    <row r="450" spans="2:30" x14ac:dyDescent="0.2">
      <c r="B450" s="2">
        <v>442</v>
      </c>
      <c r="C450" s="1">
        <v>1</v>
      </c>
      <c r="D450" s="155">
        <v>43262</v>
      </c>
      <c r="E450" s="156">
        <v>7</v>
      </c>
      <c r="F450" s="3">
        <v>73</v>
      </c>
      <c r="G450" s="158" t="s">
        <v>447</v>
      </c>
      <c r="H450" s="8" t="s">
        <v>32</v>
      </c>
      <c r="I450" s="3" t="s">
        <v>7</v>
      </c>
      <c r="J450" s="8"/>
      <c r="K450" s="12" t="s">
        <v>8</v>
      </c>
      <c r="L450" s="99"/>
      <c r="M450" s="40"/>
      <c r="N450" s="77"/>
      <c r="P450" s="107"/>
      <c r="Q450" s="41"/>
      <c r="R450" s="41"/>
      <c r="S450" s="71"/>
      <c r="T450" s="108"/>
      <c r="V450" s="125">
        <f>8459.65+8.18</f>
        <v>8467.83</v>
      </c>
      <c r="W450" s="71">
        <v>1774.06</v>
      </c>
      <c r="X450" s="42">
        <f t="shared" ref="X450:X465" si="164">V450-S450</f>
        <v>8467.83</v>
      </c>
      <c r="Y450" s="115">
        <f t="shared" ref="Y450:Y465" si="165">W450-T450</f>
        <v>1774.06</v>
      </c>
      <c r="AA450" s="120">
        <f t="shared" ref="AA450:AA465" si="166">V450+W450</f>
        <v>10241.89</v>
      </c>
      <c r="AB450" s="42">
        <f t="shared" ref="AB450:AB465" si="167">(S450+T450)</f>
        <v>0</v>
      </c>
      <c r="AC450" s="42">
        <f t="shared" ref="AC450:AC465" si="168">AA450-AB450</f>
        <v>10241.89</v>
      </c>
      <c r="AD450" s="121">
        <f t="shared" ref="AD450:AD465" si="169">AC450/AA450*100</f>
        <v>100</v>
      </c>
    </row>
    <row r="451" spans="2:30" x14ac:dyDescent="0.2">
      <c r="B451" s="2">
        <v>443</v>
      </c>
      <c r="C451" s="1">
        <v>2</v>
      </c>
      <c r="D451" s="155">
        <v>43262</v>
      </c>
      <c r="E451" s="156">
        <v>7</v>
      </c>
      <c r="F451" s="3">
        <v>74</v>
      </c>
      <c r="G451" s="158" t="s">
        <v>448</v>
      </c>
      <c r="H451" s="8" t="s">
        <v>438</v>
      </c>
      <c r="I451" s="3" t="s">
        <v>7</v>
      </c>
      <c r="J451" s="8"/>
      <c r="K451" s="12" t="s">
        <v>8</v>
      </c>
      <c r="L451" s="99"/>
      <c r="M451" s="40"/>
      <c r="N451" s="77"/>
      <c r="P451" s="107"/>
      <c r="Q451" s="41"/>
      <c r="R451" s="41"/>
      <c r="S451" s="71"/>
      <c r="T451" s="108"/>
      <c r="V451" s="125">
        <f>7848.65+8.18</f>
        <v>7856.83</v>
      </c>
      <c r="W451" s="71">
        <v>1774.06</v>
      </c>
      <c r="X451" s="42">
        <f t="shared" si="164"/>
        <v>7856.83</v>
      </c>
      <c r="Y451" s="115">
        <f t="shared" si="165"/>
        <v>1774.06</v>
      </c>
      <c r="AA451" s="120">
        <f t="shared" si="166"/>
        <v>9630.89</v>
      </c>
      <c r="AB451" s="42">
        <f t="shared" si="167"/>
        <v>0</v>
      </c>
      <c r="AC451" s="42">
        <f t="shared" si="168"/>
        <v>9630.89</v>
      </c>
      <c r="AD451" s="121">
        <f t="shared" si="169"/>
        <v>100</v>
      </c>
    </row>
    <row r="452" spans="2:30" x14ac:dyDescent="0.2">
      <c r="B452" s="2">
        <v>444</v>
      </c>
      <c r="C452" s="1">
        <v>3</v>
      </c>
      <c r="D452" s="155">
        <v>43262</v>
      </c>
      <c r="E452" s="156">
        <v>7</v>
      </c>
      <c r="F452" s="3">
        <v>75</v>
      </c>
      <c r="G452" s="158" t="s">
        <v>449</v>
      </c>
      <c r="H452" s="8" t="s">
        <v>438</v>
      </c>
      <c r="I452" s="3" t="s">
        <v>7</v>
      </c>
      <c r="J452" s="8"/>
      <c r="K452" s="12" t="s">
        <v>8</v>
      </c>
      <c r="L452" s="99"/>
      <c r="M452" s="40"/>
      <c r="N452" s="77"/>
      <c r="P452" s="107"/>
      <c r="Q452" s="41"/>
      <c r="R452" s="41"/>
      <c r="S452" s="71"/>
      <c r="T452" s="108"/>
      <c r="V452" s="125">
        <f>7848.65+8.18</f>
        <v>7856.83</v>
      </c>
      <c r="W452" s="71">
        <v>1774.06</v>
      </c>
      <c r="X452" s="42">
        <f t="shared" si="164"/>
        <v>7856.83</v>
      </c>
      <c r="Y452" s="115">
        <f t="shared" si="165"/>
        <v>1774.06</v>
      </c>
      <c r="AA452" s="120">
        <f t="shared" si="166"/>
        <v>9630.89</v>
      </c>
      <c r="AB452" s="42">
        <f t="shared" si="167"/>
        <v>0</v>
      </c>
      <c r="AC452" s="42">
        <f t="shared" si="168"/>
        <v>9630.89</v>
      </c>
      <c r="AD452" s="121">
        <f t="shared" si="169"/>
        <v>100</v>
      </c>
    </row>
    <row r="453" spans="2:30" x14ac:dyDescent="0.2">
      <c r="B453" s="2">
        <v>445</v>
      </c>
      <c r="C453" s="1">
        <v>4</v>
      </c>
      <c r="D453" s="155">
        <v>43262</v>
      </c>
      <c r="E453" s="156">
        <v>7</v>
      </c>
      <c r="F453" s="3">
        <v>76</v>
      </c>
      <c r="G453" s="158" t="s">
        <v>450</v>
      </c>
      <c r="H453" s="8" t="s">
        <v>32</v>
      </c>
      <c r="I453" s="3" t="s">
        <v>26</v>
      </c>
      <c r="J453" s="8"/>
      <c r="K453" s="12" t="s">
        <v>8</v>
      </c>
      <c r="L453" s="99"/>
      <c r="M453" s="40"/>
      <c r="N453" s="77"/>
      <c r="P453" s="107"/>
      <c r="Q453" s="41"/>
      <c r="R453" s="41"/>
      <c r="S453" s="71"/>
      <c r="T453" s="108"/>
      <c r="V453" s="125">
        <f>8459.65+8.18</f>
        <v>8467.83</v>
      </c>
      <c r="W453" s="71">
        <v>1774.06</v>
      </c>
      <c r="X453" s="42">
        <f t="shared" si="164"/>
        <v>8467.83</v>
      </c>
      <c r="Y453" s="115">
        <f t="shared" si="165"/>
        <v>1774.06</v>
      </c>
      <c r="AA453" s="120">
        <f t="shared" si="166"/>
        <v>10241.89</v>
      </c>
      <c r="AB453" s="42">
        <f t="shared" si="167"/>
        <v>0</v>
      </c>
      <c r="AC453" s="42">
        <f t="shared" si="168"/>
        <v>10241.89</v>
      </c>
      <c r="AD453" s="121">
        <f t="shared" si="169"/>
        <v>100</v>
      </c>
    </row>
    <row r="454" spans="2:30" x14ac:dyDescent="0.2">
      <c r="B454" s="2">
        <v>446</v>
      </c>
      <c r="C454" s="1">
        <v>5</v>
      </c>
      <c r="D454" s="155">
        <v>43262</v>
      </c>
      <c r="E454" s="156">
        <v>7</v>
      </c>
      <c r="F454" s="3">
        <v>77</v>
      </c>
      <c r="G454" s="158" t="s">
        <v>451</v>
      </c>
      <c r="H454" s="8" t="s">
        <v>438</v>
      </c>
      <c r="I454" s="3" t="s">
        <v>23</v>
      </c>
      <c r="J454" s="8"/>
      <c r="K454" s="12" t="s">
        <v>8</v>
      </c>
      <c r="L454" s="99"/>
      <c r="M454" s="40"/>
      <c r="N454" s="77"/>
      <c r="P454" s="107"/>
      <c r="Q454" s="41"/>
      <c r="R454" s="41"/>
      <c r="S454" s="71"/>
      <c r="T454" s="108"/>
      <c r="V454" s="125">
        <f>7848.65+8.18</f>
        <v>7856.83</v>
      </c>
      <c r="W454" s="71">
        <v>1774.06</v>
      </c>
      <c r="X454" s="42">
        <f t="shared" si="164"/>
        <v>7856.83</v>
      </c>
      <c r="Y454" s="115">
        <f t="shared" si="165"/>
        <v>1774.06</v>
      </c>
      <c r="AA454" s="120">
        <f t="shared" si="166"/>
        <v>9630.89</v>
      </c>
      <c r="AB454" s="42">
        <f t="shared" si="167"/>
        <v>0</v>
      </c>
      <c r="AC454" s="42">
        <f t="shared" si="168"/>
        <v>9630.89</v>
      </c>
      <c r="AD454" s="121">
        <f t="shared" si="169"/>
        <v>100</v>
      </c>
    </row>
    <row r="455" spans="2:30" x14ac:dyDescent="0.2">
      <c r="B455" s="2">
        <v>447</v>
      </c>
      <c r="C455" s="1">
        <v>6</v>
      </c>
      <c r="D455" s="155">
        <v>43262</v>
      </c>
      <c r="E455" s="156">
        <v>7</v>
      </c>
      <c r="F455" s="3">
        <v>78</v>
      </c>
      <c r="G455" s="158" t="s">
        <v>452</v>
      </c>
      <c r="H455" s="8" t="s">
        <v>32</v>
      </c>
      <c r="I455" s="3" t="s">
        <v>7</v>
      </c>
      <c r="J455" s="8"/>
      <c r="K455" s="12" t="s">
        <v>8</v>
      </c>
      <c r="L455" s="99"/>
      <c r="M455" s="40"/>
      <c r="N455" s="77"/>
      <c r="P455" s="107"/>
      <c r="Q455" s="41"/>
      <c r="R455" s="41"/>
      <c r="S455" s="71"/>
      <c r="T455" s="108"/>
      <c r="V455" s="125">
        <f>8459.65+8.18</f>
        <v>8467.83</v>
      </c>
      <c r="W455" s="71">
        <v>1774.06</v>
      </c>
      <c r="X455" s="42">
        <f t="shared" si="164"/>
        <v>8467.83</v>
      </c>
      <c r="Y455" s="115">
        <f t="shared" si="165"/>
        <v>1774.06</v>
      </c>
      <c r="AA455" s="120">
        <f t="shared" si="166"/>
        <v>10241.89</v>
      </c>
      <c r="AB455" s="42">
        <f t="shared" si="167"/>
        <v>0</v>
      </c>
      <c r="AC455" s="42">
        <f t="shared" si="168"/>
        <v>10241.89</v>
      </c>
      <c r="AD455" s="121">
        <f t="shared" si="169"/>
        <v>100</v>
      </c>
    </row>
    <row r="456" spans="2:30" x14ac:dyDescent="0.2">
      <c r="B456" s="2">
        <v>448</v>
      </c>
      <c r="C456" s="1">
        <v>7</v>
      </c>
      <c r="D456" s="155">
        <v>43262</v>
      </c>
      <c r="E456" s="156">
        <v>10</v>
      </c>
      <c r="F456" s="3">
        <v>103</v>
      </c>
      <c r="G456" s="158" t="s">
        <v>453</v>
      </c>
      <c r="H456" s="8" t="s">
        <v>30</v>
      </c>
      <c r="I456" s="3" t="s">
        <v>7</v>
      </c>
      <c r="J456" s="8"/>
      <c r="K456" s="12" t="s">
        <v>8</v>
      </c>
      <c r="L456" s="99"/>
      <c r="M456" s="40"/>
      <c r="N456" s="77"/>
      <c r="P456" s="107"/>
      <c r="Q456" s="41"/>
      <c r="R456" s="41"/>
      <c r="S456" s="71"/>
      <c r="T456" s="108"/>
      <c r="V456" s="125">
        <f>7848.65+8.18</f>
        <v>7856.83</v>
      </c>
      <c r="W456" s="71">
        <v>1774.06</v>
      </c>
      <c r="X456" s="42">
        <f t="shared" si="164"/>
        <v>7856.83</v>
      </c>
      <c r="Y456" s="115">
        <f t="shared" si="165"/>
        <v>1774.06</v>
      </c>
      <c r="AA456" s="120">
        <f t="shared" si="166"/>
        <v>9630.89</v>
      </c>
      <c r="AB456" s="42">
        <f t="shared" si="167"/>
        <v>0</v>
      </c>
      <c r="AC456" s="42">
        <f t="shared" si="168"/>
        <v>9630.89</v>
      </c>
      <c r="AD456" s="121">
        <f t="shared" si="169"/>
        <v>100</v>
      </c>
    </row>
    <row r="457" spans="2:30" x14ac:dyDescent="0.2">
      <c r="B457" s="2">
        <v>449</v>
      </c>
      <c r="C457" s="1">
        <v>8</v>
      </c>
      <c r="D457" s="155">
        <v>43262</v>
      </c>
      <c r="E457" s="156">
        <v>10</v>
      </c>
      <c r="F457" s="3">
        <v>104</v>
      </c>
      <c r="G457" s="158" t="s">
        <v>454</v>
      </c>
      <c r="H457" s="8" t="s">
        <v>30</v>
      </c>
      <c r="I457" s="3" t="s">
        <v>7</v>
      </c>
      <c r="J457" s="8"/>
      <c r="K457" s="12" t="s">
        <v>8</v>
      </c>
      <c r="L457" s="99"/>
      <c r="M457" s="40"/>
      <c r="N457" s="77"/>
      <c r="P457" s="107"/>
      <c r="Q457" s="41"/>
      <c r="R457" s="41"/>
      <c r="S457" s="71"/>
      <c r="T457" s="108"/>
      <c r="V457" s="125">
        <f>7848.65+8.18</f>
        <v>7856.83</v>
      </c>
      <c r="W457" s="71">
        <v>1774.06</v>
      </c>
      <c r="X457" s="42">
        <f t="shared" si="164"/>
        <v>7856.83</v>
      </c>
      <c r="Y457" s="115">
        <f t="shared" si="165"/>
        <v>1774.06</v>
      </c>
      <c r="AA457" s="120">
        <f t="shared" si="166"/>
        <v>9630.89</v>
      </c>
      <c r="AB457" s="42">
        <f t="shared" si="167"/>
        <v>0</v>
      </c>
      <c r="AC457" s="42">
        <f t="shared" si="168"/>
        <v>9630.89</v>
      </c>
      <c r="AD457" s="121">
        <f t="shared" si="169"/>
        <v>100</v>
      </c>
    </row>
    <row r="458" spans="2:30" x14ac:dyDescent="0.2">
      <c r="B458" s="2">
        <v>450</v>
      </c>
      <c r="C458" s="1">
        <v>9</v>
      </c>
      <c r="D458" s="155">
        <v>43262</v>
      </c>
      <c r="E458" s="156">
        <v>10</v>
      </c>
      <c r="F458" s="3">
        <v>105</v>
      </c>
      <c r="G458" s="158" t="s">
        <v>455</v>
      </c>
      <c r="H458" s="8" t="s">
        <v>30</v>
      </c>
      <c r="I458" s="3" t="s">
        <v>7</v>
      </c>
      <c r="J458" s="8"/>
      <c r="K458" s="12" t="s">
        <v>8</v>
      </c>
      <c r="L458" s="99"/>
      <c r="M458" s="40"/>
      <c r="N458" s="77"/>
      <c r="P458" s="107"/>
      <c r="Q458" s="41"/>
      <c r="R458" s="41"/>
      <c r="S458" s="71"/>
      <c r="T458" s="108"/>
      <c r="V458" s="125">
        <f>7848.65+8.18</f>
        <v>7856.83</v>
      </c>
      <c r="W458" s="71">
        <v>1774.06</v>
      </c>
      <c r="X458" s="42">
        <f t="shared" si="164"/>
        <v>7856.83</v>
      </c>
      <c r="Y458" s="115">
        <f t="shared" si="165"/>
        <v>1774.06</v>
      </c>
      <c r="AA458" s="120">
        <f t="shared" si="166"/>
        <v>9630.89</v>
      </c>
      <c r="AB458" s="42">
        <f t="shared" si="167"/>
        <v>0</v>
      </c>
      <c r="AC458" s="42">
        <f t="shared" si="168"/>
        <v>9630.89</v>
      </c>
      <c r="AD458" s="121">
        <f t="shared" si="169"/>
        <v>100</v>
      </c>
    </row>
    <row r="459" spans="2:30" x14ac:dyDescent="0.2">
      <c r="B459" s="2">
        <v>451</v>
      </c>
      <c r="C459" s="1">
        <v>10</v>
      </c>
      <c r="D459" s="155">
        <v>43262</v>
      </c>
      <c r="E459" s="156">
        <v>10</v>
      </c>
      <c r="F459" s="3">
        <v>106</v>
      </c>
      <c r="G459" s="158" t="s">
        <v>456</v>
      </c>
      <c r="H459" s="8" t="s">
        <v>30</v>
      </c>
      <c r="I459" s="3" t="s">
        <v>7</v>
      </c>
      <c r="J459" s="8"/>
      <c r="K459" s="12" t="s">
        <v>8</v>
      </c>
      <c r="L459" s="99"/>
      <c r="M459" s="40"/>
      <c r="N459" s="77"/>
      <c r="P459" s="107"/>
      <c r="Q459" s="41"/>
      <c r="R459" s="41"/>
      <c r="S459" s="71"/>
      <c r="T459" s="108"/>
      <c r="V459" s="125">
        <f>7848.65+8.18</f>
        <v>7856.83</v>
      </c>
      <c r="W459" s="71">
        <v>1774.06</v>
      </c>
      <c r="X459" s="42">
        <f t="shared" si="164"/>
        <v>7856.83</v>
      </c>
      <c r="Y459" s="115">
        <f t="shared" si="165"/>
        <v>1774.06</v>
      </c>
      <c r="AA459" s="120">
        <f t="shared" si="166"/>
        <v>9630.89</v>
      </c>
      <c r="AB459" s="42">
        <f t="shared" si="167"/>
        <v>0</v>
      </c>
      <c r="AC459" s="42">
        <f t="shared" si="168"/>
        <v>9630.89</v>
      </c>
      <c r="AD459" s="121">
        <f t="shared" si="169"/>
        <v>100</v>
      </c>
    </row>
    <row r="460" spans="2:30" x14ac:dyDescent="0.2">
      <c r="B460" s="2">
        <v>452</v>
      </c>
      <c r="C460" s="1">
        <v>11</v>
      </c>
      <c r="D460" s="155">
        <v>43262</v>
      </c>
      <c r="E460" s="156">
        <v>10</v>
      </c>
      <c r="F460" s="3">
        <v>107</v>
      </c>
      <c r="G460" s="158" t="s">
        <v>457</v>
      </c>
      <c r="H460" s="8" t="s">
        <v>242</v>
      </c>
      <c r="I460" s="3" t="s">
        <v>7</v>
      </c>
      <c r="J460" s="8"/>
      <c r="K460" s="12" t="s">
        <v>8</v>
      </c>
      <c r="L460" s="99"/>
      <c r="M460" s="40"/>
      <c r="N460" s="77"/>
      <c r="P460" s="107"/>
      <c r="Q460" s="41"/>
      <c r="R460" s="41"/>
      <c r="S460" s="71"/>
      <c r="T460" s="108"/>
      <c r="V460" s="125">
        <f>8744.65+8.18</f>
        <v>8752.83</v>
      </c>
      <c r="W460" s="71">
        <v>1929.21</v>
      </c>
      <c r="X460" s="42">
        <f t="shared" si="164"/>
        <v>8752.83</v>
      </c>
      <c r="Y460" s="115">
        <f t="shared" si="165"/>
        <v>1929.21</v>
      </c>
      <c r="AA460" s="120">
        <f t="shared" si="166"/>
        <v>10682.04</v>
      </c>
      <c r="AB460" s="42">
        <f t="shared" si="167"/>
        <v>0</v>
      </c>
      <c r="AC460" s="42">
        <f t="shared" si="168"/>
        <v>10682.04</v>
      </c>
      <c r="AD460" s="121">
        <f t="shared" si="169"/>
        <v>100</v>
      </c>
    </row>
    <row r="461" spans="2:30" x14ac:dyDescent="0.2">
      <c r="B461" s="2">
        <v>453</v>
      </c>
      <c r="C461" s="1">
        <v>12</v>
      </c>
      <c r="D461" s="155">
        <v>43262</v>
      </c>
      <c r="E461" s="156">
        <v>10</v>
      </c>
      <c r="F461" s="3">
        <v>110</v>
      </c>
      <c r="G461" s="158" t="s">
        <v>458</v>
      </c>
      <c r="H461" s="8" t="s">
        <v>242</v>
      </c>
      <c r="I461" s="3" t="s">
        <v>7</v>
      </c>
      <c r="J461" s="8"/>
      <c r="K461" s="12" t="s">
        <v>8</v>
      </c>
      <c r="L461" s="99"/>
      <c r="M461" s="40"/>
      <c r="N461" s="77"/>
      <c r="P461" s="107"/>
      <c r="Q461" s="41"/>
      <c r="R461" s="41"/>
      <c r="S461" s="71"/>
      <c r="T461" s="108"/>
      <c r="V461" s="125">
        <f>8744.65+8.18</f>
        <v>8752.83</v>
      </c>
      <c r="W461" s="71">
        <v>1929.21</v>
      </c>
      <c r="X461" s="42">
        <f t="shared" si="164"/>
        <v>8752.83</v>
      </c>
      <c r="Y461" s="115">
        <f t="shared" si="165"/>
        <v>1929.21</v>
      </c>
      <c r="AA461" s="120">
        <f t="shared" si="166"/>
        <v>10682.04</v>
      </c>
      <c r="AB461" s="42">
        <f t="shared" si="167"/>
        <v>0</v>
      </c>
      <c r="AC461" s="42">
        <f t="shared" si="168"/>
        <v>10682.04</v>
      </c>
      <c r="AD461" s="121">
        <f t="shared" si="169"/>
        <v>100</v>
      </c>
    </row>
    <row r="462" spans="2:30" x14ac:dyDescent="0.2">
      <c r="B462" s="2">
        <v>454</v>
      </c>
      <c r="C462" s="1">
        <v>13</v>
      </c>
      <c r="D462" s="155">
        <v>43262</v>
      </c>
      <c r="E462" s="156">
        <v>10</v>
      </c>
      <c r="F462" s="3">
        <v>115</v>
      </c>
      <c r="G462" s="158" t="s">
        <v>459</v>
      </c>
      <c r="H462" s="8" t="s">
        <v>242</v>
      </c>
      <c r="I462" s="3" t="s">
        <v>7</v>
      </c>
      <c r="J462" s="8"/>
      <c r="K462" s="12" t="s">
        <v>8</v>
      </c>
      <c r="L462" s="99"/>
      <c r="M462" s="40"/>
      <c r="N462" s="77"/>
      <c r="P462" s="107"/>
      <c r="Q462" s="41"/>
      <c r="R462" s="41"/>
      <c r="S462" s="71"/>
      <c r="T462" s="108"/>
      <c r="V462" s="125">
        <f>8744.65+8.18</f>
        <v>8752.83</v>
      </c>
      <c r="W462" s="71">
        <v>1929.21</v>
      </c>
      <c r="X462" s="42">
        <f t="shared" si="164"/>
        <v>8752.83</v>
      </c>
      <c r="Y462" s="115">
        <f t="shared" si="165"/>
        <v>1929.21</v>
      </c>
      <c r="AA462" s="120">
        <f t="shared" si="166"/>
        <v>10682.04</v>
      </c>
      <c r="AB462" s="42">
        <f t="shared" si="167"/>
        <v>0</v>
      </c>
      <c r="AC462" s="42">
        <f t="shared" si="168"/>
        <v>10682.04</v>
      </c>
      <c r="AD462" s="121">
        <f t="shared" si="169"/>
        <v>100</v>
      </c>
    </row>
    <row r="463" spans="2:30" x14ac:dyDescent="0.2">
      <c r="B463" s="2">
        <v>455</v>
      </c>
      <c r="C463" s="1">
        <v>14</v>
      </c>
      <c r="D463" s="155">
        <v>43262</v>
      </c>
      <c r="E463" s="156">
        <v>10</v>
      </c>
      <c r="F463" s="3">
        <v>118</v>
      </c>
      <c r="G463" s="158" t="s">
        <v>460</v>
      </c>
      <c r="H463" s="8" t="s">
        <v>242</v>
      </c>
      <c r="I463" s="3" t="s">
        <v>7</v>
      </c>
      <c r="J463" s="8"/>
      <c r="K463" s="12" t="s">
        <v>8</v>
      </c>
      <c r="L463" s="99"/>
      <c r="M463" s="40"/>
      <c r="N463" s="77"/>
      <c r="P463" s="107"/>
      <c r="Q463" s="41"/>
      <c r="R463" s="41"/>
      <c r="S463" s="71"/>
      <c r="T463" s="108"/>
      <c r="V463" s="125">
        <f>8744.65+8.18</f>
        <v>8752.83</v>
      </c>
      <c r="W463" s="71">
        <v>1929.21</v>
      </c>
      <c r="X463" s="42">
        <f t="shared" si="164"/>
        <v>8752.83</v>
      </c>
      <c r="Y463" s="115">
        <f t="shared" si="165"/>
        <v>1929.21</v>
      </c>
      <c r="AA463" s="120">
        <f t="shared" si="166"/>
        <v>10682.04</v>
      </c>
      <c r="AB463" s="42">
        <f t="shared" si="167"/>
        <v>0</v>
      </c>
      <c r="AC463" s="42">
        <f t="shared" si="168"/>
        <v>10682.04</v>
      </c>
      <c r="AD463" s="121">
        <f t="shared" si="169"/>
        <v>100</v>
      </c>
    </row>
    <row r="464" spans="2:30" x14ac:dyDescent="0.2">
      <c r="B464" s="2">
        <v>456</v>
      </c>
      <c r="C464" s="1">
        <v>15</v>
      </c>
      <c r="D464" s="155">
        <v>43262</v>
      </c>
      <c r="E464" s="156">
        <v>10</v>
      </c>
      <c r="F464" s="3">
        <v>119</v>
      </c>
      <c r="G464" s="158" t="s">
        <v>461</v>
      </c>
      <c r="H464" s="8" t="s">
        <v>30</v>
      </c>
      <c r="I464" s="3" t="s">
        <v>7</v>
      </c>
      <c r="J464" s="8"/>
      <c r="K464" s="12" t="s">
        <v>8</v>
      </c>
      <c r="L464" s="99"/>
      <c r="M464" s="40"/>
      <c r="N464" s="77"/>
      <c r="P464" s="107"/>
      <c r="Q464" s="41"/>
      <c r="R464" s="41"/>
      <c r="S464" s="71"/>
      <c r="T464" s="108"/>
      <c r="V464" s="125">
        <f>7848.65+8.18</f>
        <v>7856.83</v>
      </c>
      <c r="W464" s="71">
        <v>1774.06</v>
      </c>
      <c r="X464" s="42">
        <f t="shared" si="164"/>
        <v>7856.83</v>
      </c>
      <c r="Y464" s="115">
        <f t="shared" si="165"/>
        <v>1774.06</v>
      </c>
      <c r="AA464" s="120">
        <f t="shared" si="166"/>
        <v>9630.89</v>
      </c>
      <c r="AB464" s="42">
        <f t="shared" si="167"/>
        <v>0</v>
      </c>
      <c r="AC464" s="42">
        <f t="shared" si="168"/>
        <v>9630.89</v>
      </c>
      <c r="AD464" s="121">
        <f t="shared" si="169"/>
        <v>100</v>
      </c>
    </row>
    <row r="465" spans="2:30" x14ac:dyDescent="0.2">
      <c r="B465" s="2">
        <v>457</v>
      </c>
      <c r="C465" s="1">
        <v>16</v>
      </c>
      <c r="D465" s="155">
        <v>43262</v>
      </c>
      <c r="E465" s="156">
        <v>10</v>
      </c>
      <c r="F465" s="3">
        <v>120</v>
      </c>
      <c r="G465" s="158" t="s">
        <v>462</v>
      </c>
      <c r="H465" s="8" t="s">
        <v>30</v>
      </c>
      <c r="I465" s="3" t="s">
        <v>7</v>
      </c>
      <c r="J465" s="8"/>
      <c r="K465" s="12" t="s">
        <v>8</v>
      </c>
      <c r="L465" s="99"/>
      <c r="M465" s="40"/>
      <c r="N465" s="77"/>
      <c r="P465" s="107"/>
      <c r="Q465" s="41"/>
      <c r="R465" s="41"/>
      <c r="S465" s="71"/>
      <c r="T465" s="108"/>
      <c r="V465" s="125">
        <f>7848.65+8.18</f>
        <v>7856.83</v>
      </c>
      <c r="W465" s="71">
        <v>1774.06</v>
      </c>
      <c r="X465" s="42">
        <f t="shared" si="164"/>
        <v>7856.83</v>
      </c>
      <c r="Y465" s="115">
        <f t="shared" si="165"/>
        <v>1774.06</v>
      </c>
      <c r="AA465" s="120">
        <f t="shared" si="166"/>
        <v>9630.89</v>
      </c>
      <c r="AB465" s="42">
        <f t="shared" si="167"/>
        <v>0</v>
      </c>
      <c r="AC465" s="42">
        <f t="shared" si="168"/>
        <v>9630.89</v>
      </c>
      <c r="AD465" s="121">
        <f t="shared" si="169"/>
        <v>100</v>
      </c>
    </row>
    <row r="466" spans="2:30" x14ac:dyDescent="0.2">
      <c r="B466" s="2">
        <v>458</v>
      </c>
      <c r="D466" s="155"/>
      <c r="E466" s="156"/>
      <c r="F466" s="3"/>
      <c r="G466" s="158"/>
      <c r="H466" s="8"/>
      <c r="I466" s="3"/>
      <c r="J466" s="8"/>
      <c r="K466" s="12"/>
      <c r="L466" s="99"/>
      <c r="M466" s="40"/>
      <c r="N466" s="77"/>
      <c r="P466" s="107"/>
      <c r="Q466" s="41"/>
      <c r="R466" s="41"/>
      <c r="S466" s="71"/>
      <c r="T466" s="108"/>
      <c r="V466" s="125"/>
      <c r="W466" s="71"/>
      <c r="X466" s="42"/>
      <c r="Y466" s="115"/>
      <c r="AA466" s="120"/>
      <c r="AB466" s="42"/>
      <c r="AC466" s="42"/>
      <c r="AD466" s="121"/>
    </row>
    <row r="467" spans="2:30" x14ac:dyDescent="0.2">
      <c r="B467" s="2">
        <v>459</v>
      </c>
      <c r="C467" s="1">
        <v>1</v>
      </c>
      <c r="D467" s="155">
        <v>43269</v>
      </c>
      <c r="E467" s="156">
        <v>10</v>
      </c>
      <c r="F467" s="3">
        <v>121</v>
      </c>
      <c r="G467" s="158" t="s">
        <v>463</v>
      </c>
      <c r="H467" s="8" t="s">
        <v>30</v>
      </c>
      <c r="I467" s="3" t="s">
        <v>7</v>
      </c>
      <c r="J467" s="8"/>
      <c r="K467" s="12" t="s">
        <v>8</v>
      </c>
      <c r="L467" s="99"/>
      <c r="M467" s="40"/>
      <c r="N467" s="77"/>
      <c r="P467" s="107"/>
      <c r="Q467" s="41"/>
      <c r="R467" s="41"/>
      <c r="S467" s="71"/>
      <c r="T467" s="108"/>
      <c r="V467" s="125">
        <f>7848.65+8.18</f>
        <v>7856.83</v>
      </c>
      <c r="W467" s="71">
        <v>1774.06</v>
      </c>
      <c r="X467" s="42">
        <f t="shared" ref="X467:X475" si="170">V467-S467</f>
        <v>7856.83</v>
      </c>
      <c r="Y467" s="115">
        <f t="shared" ref="Y467:Y475" si="171">W467-T467</f>
        <v>1774.06</v>
      </c>
      <c r="AA467" s="120">
        <f t="shared" ref="AA467:AA475" si="172">V467+W467</f>
        <v>9630.89</v>
      </c>
      <c r="AB467" s="42">
        <f t="shared" ref="AB467:AB475" si="173">(S467+T467)</f>
        <v>0</v>
      </c>
      <c r="AC467" s="42">
        <f t="shared" ref="AC467:AC475" si="174">AA467-AB467</f>
        <v>9630.89</v>
      </c>
      <c r="AD467" s="121">
        <f t="shared" ref="AD467:AD475" si="175">AC467/AA467*100</f>
        <v>100</v>
      </c>
    </row>
    <row r="468" spans="2:30" x14ac:dyDescent="0.2">
      <c r="B468" s="2">
        <v>460</v>
      </c>
      <c r="C468" s="1">
        <v>2</v>
      </c>
      <c r="D468" s="155">
        <v>43269</v>
      </c>
      <c r="E468" s="156">
        <v>11</v>
      </c>
      <c r="F468" s="3">
        <v>123</v>
      </c>
      <c r="G468" s="158" t="s">
        <v>464</v>
      </c>
      <c r="H468" s="8" t="s">
        <v>438</v>
      </c>
      <c r="I468" s="3" t="s">
        <v>7</v>
      </c>
      <c r="J468" s="8"/>
      <c r="K468" s="12" t="s">
        <v>8</v>
      </c>
      <c r="L468" s="99"/>
      <c r="M468" s="40"/>
      <c r="N468" s="77"/>
      <c r="P468" s="107"/>
      <c r="Q468" s="41"/>
      <c r="R468" s="41"/>
      <c r="S468" s="71"/>
      <c r="T468" s="108"/>
      <c r="V468" s="125">
        <f>7848.65+8.18</f>
        <v>7856.83</v>
      </c>
      <c r="W468" s="71">
        <v>1774.06</v>
      </c>
      <c r="X468" s="42">
        <f t="shared" si="170"/>
        <v>7856.83</v>
      </c>
      <c r="Y468" s="115">
        <f t="shared" si="171"/>
        <v>1774.06</v>
      </c>
      <c r="AA468" s="120">
        <f t="shared" si="172"/>
        <v>9630.89</v>
      </c>
      <c r="AB468" s="42">
        <f t="shared" si="173"/>
        <v>0</v>
      </c>
      <c r="AC468" s="42">
        <f t="shared" si="174"/>
        <v>9630.89</v>
      </c>
      <c r="AD468" s="121">
        <f t="shared" si="175"/>
        <v>100</v>
      </c>
    </row>
    <row r="469" spans="2:30" x14ac:dyDescent="0.2">
      <c r="B469" s="2">
        <v>461</v>
      </c>
      <c r="C469" s="1">
        <v>3</v>
      </c>
      <c r="D469" s="155">
        <v>43269</v>
      </c>
      <c r="E469" s="156">
        <v>11</v>
      </c>
      <c r="F469" s="3">
        <v>124</v>
      </c>
      <c r="G469" s="158" t="s">
        <v>465</v>
      </c>
      <c r="H469" s="8" t="s">
        <v>32</v>
      </c>
      <c r="I469" s="3" t="s">
        <v>26</v>
      </c>
      <c r="J469" s="8"/>
      <c r="K469" s="12" t="s">
        <v>8</v>
      </c>
      <c r="L469" s="99"/>
      <c r="M469" s="40"/>
      <c r="N469" s="77"/>
      <c r="P469" s="107"/>
      <c r="Q469" s="41"/>
      <c r="R469" s="41"/>
      <c r="S469" s="71"/>
      <c r="T469" s="108"/>
      <c r="V469" s="125">
        <f>8459.65+8.18</f>
        <v>8467.83</v>
      </c>
      <c r="W469" s="71">
        <v>1774.06</v>
      </c>
      <c r="X469" s="42">
        <f t="shared" si="170"/>
        <v>8467.83</v>
      </c>
      <c r="Y469" s="115">
        <f t="shared" si="171"/>
        <v>1774.06</v>
      </c>
      <c r="AA469" s="120">
        <f t="shared" si="172"/>
        <v>10241.89</v>
      </c>
      <c r="AB469" s="42">
        <f t="shared" si="173"/>
        <v>0</v>
      </c>
      <c r="AC469" s="42">
        <f t="shared" si="174"/>
        <v>10241.89</v>
      </c>
      <c r="AD469" s="121">
        <f t="shared" si="175"/>
        <v>100</v>
      </c>
    </row>
    <row r="470" spans="2:30" x14ac:dyDescent="0.2">
      <c r="B470" s="2">
        <v>462</v>
      </c>
      <c r="C470" s="1">
        <v>4</v>
      </c>
      <c r="D470" s="155">
        <v>43269</v>
      </c>
      <c r="E470" s="156">
        <v>11</v>
      </c>
      <c r="F470" s="3">
        <v>125</v>
      </c>
      <c r="G470" s="158" t="s">
        <v>466</v>
      </c>
      <c r="H470" s="8" t="s">
        <v>438</v>
      </c>
      <c r="I470" s="3" t="s">
        <v>7</v>
      </c>
      <c r="J470" s="8"/>
      <c r="K470" s="12" t="s">
        <v>8</v>
      </c>
      <c r="L470" s="99"/>
      <c r="M470" s="40"/>
      <c r="N470" s="77"/>
      <c r="P470" s="107"/>
      <c r="Q470" s="41"/>
      <c r="R470" s="41"/>
      <c r="S470" s="71"/>
      <c r="T470" s="108"/>
      <c r="V470" s="125">
        <f>7848.65+8.18</f>
        <v>7856.83</v>
      </c>
      <c r="W470" s="71">
        <v>1774.06</v>
      </c>
      <c r="X470" s="42">
        <f t="shared" si="170"/>
        <v>7856.83</v>
      </c>
      <c r="Y470" s="115">
        <f t="shared" si="171"/>
        <v>1774.06</v>
      </c>
      <c r="AA470" s="120">
        <f t="shared" si="172"/>
        <v>9630.89</v>
      </c>
      <c r="AB470" s="42">
        <f t="shared" si="173"/>
        <v>0</v>
      </c>
      <c r="AC470" s="42">
        <f t="shared" si="174"/>
        <v>9630.89</v>
      </c>
      <c r="AD470" s="121">
        <f t="shared" si="175"/>
        <v>100</v>
      </c>
    </row>
    <row r="471" spans="2:30" x14ac:dyDescent="0.2">
      <c r="B471" s="2">
        <v>463</v>
      </c>
      <c r="C471" s="1">
        <v>5</v>
      </c>
      <c r="D471" s="155">
        <v>43269</v>
      </c>
      <c r="E471" s="156">
        <v>11</v>
      </c>
      <c r="F471" s="3">
        <v>126</v>
      </c>
      <c r="G471" s="158" t="s">
        <v>467</v>
      </c>
      <c r="H471" s="8" t="s">
        <v>32</v>
      </c>
      <c r="I471" s="3" t="s">
        <v>7</v>
      </c>
      <c r="J471" s="8"/>
      <c r="K471" s="12" t="s">
        <v>8</v>
      </c>
      <c r="L471" s="99"/>
      <c r="M471" s="40"/>
      <c r="N471" s="77"/>
      <c r="P471" s="107"/>
      <c r="Q471" s="41"/>
      <c r="R471" s="41"/>
      <c r="S471" s="71"/>
      <c r="T471" s="108"/>
      <c r="V471" s="125">
        <f>8459.65+8.18</f>
        <v>8467.83</v>
      </c>
      <c r="W471" s="71">
        <v>1774.06</v>
      </c>
      <c r="X471" s="42">
        <f t="shared" si="170"/>
        <v>8467.83</v>
      </c>
      <c r="Y471" s="115">
        <f t="shared" si="171"/>
        <v>1774.06</v>
      </c>
      <c r="AA471" s="120">
        <f t="shared" si="172"/>
        <v>10241.89</v>
      </c>
      <c r="AB471" s="42">
        <f t="shared" si="173"/>
        <v>0</v>
      </c>
      <c r="AC471" s="42">
        <f t="shared" si="174"/>
        <v>10241.89</v>
      </c>
      <c r="AD471" s="121">
        <f t="shared" si="175"/>
        <v>100</v>
      </c>
    </row>
    <row r="472" spans="2:30" x14ac:dyDescent="0.2">
      <c r="B472" s="2">
        <v>464</v>
      </c>
      <c r="C472" s="1">
        <v>6</v>
      </c>
      <c r="D472" s="155">
        <v>43269</v>
      </c>
      <c r="E472" s="156">
        <v>11</v>
      </c>
      <c r="F472" s="3">
        <v>127</v>
      </c>
      <c r="G472" s="158" t="s">
        <v>468</v>
      </c>
      <c r="H472" s="8" t="s">
        <v>32</v>
      </c>
      <c r="I472" s="3" t="s">
        <v>7</v>
      </c>
      <c r="J472" s="8"/>
      <c r="K472" s="12" t="s">
        <v>8</v>
      </c>
      <c r="L472" s="99"/>
      <c r="M472" s="40"/>
      <c r="N472" s="77"/>
      <c r="P472" s="107"/>
      <c r="Q472" s="41"/>
      <c r="R472" s="41"/>
      <c r="S472" s="71"/>
      <c r="T472" s="108"/>
      <c r="V472" s="125">
        <f>8459.65+8.18</f>
        <v>8467.83</v>
      </c>
      <c r="W472" s="71">
        <v>1774.06</v>
      </c>
      <c r="X472" s="42">
        <f t="shared" si="170"/>
        <v>8467.83</v>
      </c>
      <c r="Y472" s="115">
        <f t="shared" si="171"/>
        <v>1774.06</v>
      </c>
      <c r="AA472" s="120">
        <f t="shared" si="172"/>
        <v>10241.89</v>
      </c>
      <c r="AB472" s="42">
        <f t="shared" si="173"/>
        <v>0</v>
      </c>
      <c r="AC472" s="42">
        <f t="shared" si="174"/>
        <v>10241.89</v>
      </c>
      <c r="AD472" s="121">
        <f t="shared" si="175"/>
        <v>100</v>
      </c>
    </row>
    <row r="473" spans="2:30" x14ac:dyDescent="0.2">
      <c r="B473" s="2">
        <v>465</v>
      </c>
      <c r="C473" s="1">
        <v>7</v>
      </c>
      <c r="D473" s="155">
        <v>43269</v>
      </c>
      <c r="E473" s="156">
        <v>11</v>
      </c>
      <c r="F473" s="3">
        <v>128</v>
      </c>
      <c r="G473" s="158" t="s">
        <v>469</v>
      </c>
      <c r="H473" s="8" t="s">
        <v>438</v>
      </c>
      <c r="I473" s="3" t="s">
        <v>7</v>
      </c>
      <c r="J473" s="8"/>
      <c r="K473" s="12" t="s">
        <v>8</v>
      </c>
      <c r="L473" s="99"/>
      <c r="M473" s="40"/>
      <c r="N473" s="77"/>
      <c r="P473" s="107"/>
      <c r="Q473" s="41"/>
      <c r="R473" s="41"/>
      <c r="S473" s="71"/>
      <c r="T473" s="108"/>
      <c r="V473" s="125">
        <f>7848.65+8.18</f>
        <v>7856.83</v>
      </c>
      <c r="W473" s="71">
        <v>1774.06</v>
      </c>
      <c r="X473" s="42">
        <f t="shared" si="170"/>
        <v>7856.83</v>
      </c>
      <c r="Y473" s="115">
        <f t="shared" si="171"/>
        <v>1774.06</v>
      </c>
      <c r="AA473" s="120">
        <f t="shared" si="172"/>
        <v>9630.89</v>
      </c>
      <c r="AB473" s="42">
        <f t="shared" si="173"/>
        <v>0</v>
      </c>
      <c r="AC473" s="42">
        <f t="shared" si="174"/>
        <v>9630.89</v>
      </c>
      <c r="AD473" s="121">
        <f t="shared" si="175"/>
        <v>100</v>
      </c>
    </row>
    <row r="474" spans="2:30" x14ac:dyDescent="0.2">
      <c r="B474" s="2">
        <v>466</v>
      </c>
      <c r="C474" s="1">
        <v>8</v>
      </c>
      <c r="D474" s="155">
        <v>43269</v>
      </c>
      <c r="E474" s="156">
        <v>11</v>
      </c>
      <c r="F474" s="3">
        <v>129</v>
      </c>
      <c r="G474" s="158" t="s">
        <v>470</v>
      </c>
      <c r="H474" s="8" t="s">
        <v>32</v>
      </c>
      <c r="I474" s="3" t="s">
        <v>7</v>
      </c>
      <c r="J474" s="8"/>
      <c r="K474" s="12" t="s">
        <v>8</v>
      </c>
      <c r="L474" s="99"/>
      <c r="M474" s="40"/>
      <c r="N474" s="77"/>
      <c r="P474" s="107"/>
      <c r="Q474" s="41"/>
      <c r="R474" s="41"/>
      <c r="S474" s="71"/>
      <c r="T474" s="108"/>
      <c r="V474" s="125">
        <f>8459.65+8.18</f>
        <v>8467.83</v>
      </c>
      <c r="W474" s="71">
        <v>1774.06</v>
      </c>
      <c r="X474" s="42">
        <f t="shared" si="170"/>
        <v>8467.83</v>
      </c>
      <c r="Y474" s="115">
        <f t="shared" si="171"/>
        <v>1774.06</v>
      </c>
      <c r="AA474" s="120">
        <f t="shared" si="172"/>
        <v>10241.89</v>
      </c>
      <c r="AB474" s="42">
        <f t="shared" si="173"/>
        <v>0</v>
      </c>
      <c r="AC474" s="42">
        <f t="shared" si="174"/>
        <v>10241.89</v>
      </c>
      <c r="AD474" s="121">
        <f t="shared" si="175"/>
        <v>100</v>
      </c>
    </row>
    <row r="475" spans="2:30" ht="13.5" thickBot="1" x14ac:dyDescent="0.25">
      <c r="B475" s="2">
        <v>467</v>
      </c>
      <c r="C475" s="1">
        <v>9</v>
      </c>
      <c r="D475" s="155">
        <v>43269</v>
      </c>
      <c r="E475" s="181">
        <v>11</v>
      </c>
      <c r="F475" s="11">
        <v>130</v>
      </c>
      <c r="G475" s="184" t="s">
        <v>471</v>
      </c>
      <c r="H475" s="10" t="s">
        <v>438</v>
      </c>
      <c r="I475" s="11" t="s">
        <v>7</v>
      </c>
      <c r="J475" s="10"/>
      <c r="K475" s="13" t="s">
        <v>8</v>
      </c>
      <c r="L475" s="102"/>
      <c r="M475" s="103"/>
      <c r="N475" s="104"/>
      <c r="P475" s="109"/>
      <c r="Q475" s="110"/>
      <c r="R475" s="110"/>
      <c r="S475" s="111"/>
      <c r="T475" s="112"/>
      <c r="V475" s="126">
        <f>7848.65+8.18</f>
        <v>7856.83</v>
      </c>
      <c r="W475" s="111">
        <v>1774.06</v>
      </c>
      <c r="X475" s="116">
        <f t="shared" si="170"/>
        <v>7856.83</v>
      </c>
      <c r="Y475" s="117">
        <f t="shared" si="171"/>
        <v>1774.06</v>
      </c>
      <c r="AA475" s="122">
        <f t="shared" si="172"/>
        <v>9630.89</v>
      </c>
      <c r="AB475" s="116">
        <f t="shared" si="173"/>
        <v>0</v>
      </c>
      <c r="AC475" s="116">
        <f t="shared" si="174"/>
        <v>9630.89</v>
      </c>
      <c r="AD475" s="123">
        <f t="shared" si="175"/>
        <v>100</v>
      </c>
    </row>
    <row r="476" spans="2:30" ht="12.95" customHeight="1" x14ac:dyDescent="0.2">
      <c r="G476" s="163" t="s">
        <v>503</v>
      </c>
      <c r="H476" s="163"/>
      <c r="I476" s="163"/>
      <c r="J476" s="163"/>
      <c r="K476" s="163"/>
      <c r="L476" s="163"/>
      <c r="M476" s="163"/>
    </row>
    <row r="477" spans="2:30" ht="12.95" customHeight="1" x14ac:dyDescent="0.2">
      <c r="V477" s="128">
        <f>SUM(V28:V475)</f>
        <v>3466669.7600000193</v>
      </c>
    </row>
    <row r="478" spans="2:30" ht="13.5" customHeight="1" x14ac:dyDescent="0.2"/>
    <row r="479" spans="2:30" ht="12.95" customHeight="1" x14ac:dyDescent="0.2"/>
  </sheetData>
  <sortState ref="B71:AD475">
    <sortCondition ref="B71:B475"/>
  </sortState>
  <mergeCells count="8">
    <mergeCell ref="G476:M476"/>
    <mergeCell ref="C1:AD1"/>
    <mergeCell ref="C3:AD3"/>
    <mergeCell ref="C5:AD5"/>
    <mergeCell ref="AA7:AD7"/>
    <mergeCell ref="E27:K27"/>
    <mergeCell ref="P7:T7"/>
    <mergeCell ref="V7:Y7"/>
  </mergeCells>
  <pageMargins left="0.7" right="0.7" top="0.75" bottom="0.75" header="0.3" footer="0.3"/>
  <pageSetup paperSize="170" scale="78" fitToHeight="11" orientation="landscape" horizontalDpi="4294967293" verticalDpi="4294967293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Miller</dc:creator>
  <cp:lastModifiedBy>Julie Nonte</cp:lastModifiedBy>
  <cp:lastPrinted>2017-12-06T17:45:57Z</cp:lastPrinted>
  <dcterms:created xsi:type="dcterms:W3CDTF">2017-10-17T12:49:00Z</dcterms:created>
  <dcterms:modified xsi:type="dcterms:W3CDTF">2017-12-14T18:59:46Z</dcterms:modified>
</cp:coreProperties>
</file>